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3"/>
  </bookViews>
  <sheets>
    <sheet name="Rekapitulace stavby" sheetId="1" r:id="rId1"/>
    <sheet name="01 - SO 01 Vodní nádrž a tůň" sheetId="2" r:id="rId2"/>
    <sheet name="03 - SO 03 Odpadní potrubí" sheetId="3" r:id="rId3"/>
    <sheet name="101 - VON" sheetId="4" r:id="rId4"/>
  </sheets>
  <definedNames>
    <definedName name="_xlnm.Print_Titles" localSheetId="1">'01 - SO 01 Vodní nádrž a tůň'!$117:$117</definedName>
    <definedName name="_xlnm.Print_Titles" localSheetId="2">'03 - SO 03 Odpadní potrubí'!$112:$112</definedName>
    <definedName name="_xlnm.Print_Titles" localSheetId="3">'101 - VON'!$110:$110</definedName>
    <definedName name="_xlnm.Print_Titles" localSheetId="0">'Rekapitulace stavby'!$85:$85</definedName>
    <definedName name="_xlnm.Print_Area" localSheetId="1">'01 - SO 01 Vodní nádrž a tůň'!$C$4:$Q$70,'01 - SO 01 Vodní nádrž a tůň'!$C$76:$Q$101,'01 - SO 01 Vodní nádrž a tůň'!$C$107:$Q$167</definedName>
    <definedName name="_xlnm.Print_Area" localSheetId="2">'03 - SO 03 Odpadní potrubí'!$C$4:$Q$70,'03 - SO 03 Odpadní potrubí'!$C$76:$Q$96,'03 - SO 03 Odpadní potrubí'!$C$102:$Q$165</definedName>
    <definedName name="_xlnm.Print_Area" localSheetId="3">'101 - VON'!$C$4:$Q$70,'101 - VON'!$C$76:$Q$94,'101 - VON'!$C$100:$Q$121</definedName>
    <definedName name="_xlnm.Print_Area" localSheetId="0">'Rekapitulace stavby'!$C$4:$AP$70,'Rekapitulace stavby'!$C$76:$AP$94</definedName>
  </definedNames>
  <calcPr fullCalcOnLoad="1"/>
</workbook>
</file>

<file path=xl/sharedStrings.xml><?xml version="1.0" encoding="utf-8"?>
<sst xmlns="http://schemas.openxmlformats.org/spreadsheetml/2006/main" count="1511" uniqueCount="329">
  <si>
    <t>2012</t>
  </si>
  <si>
    <t>List obsahuje:</t>
  </si>
  <si>
    <t>1) Souhrnný list stavby</t>
  </si>
  <si>
    <t>2) Rekapitulace objektů</t>
  </si>
  <si>
    <t/>
  </si>
  <si>
    <t>False</t>
  </si>
  <si>
    <t>optimalizováno pro tisk sestav ve formátu A4 - na výšku</t>
  </si>
  <si>
    <t>0,01</t>
  </si>
  <si>
    <t>21</t>
  </si>
  <si>
    <t>15</t>
  </si>
  <si>
    <t>SOUHRNNÝ LIST STAVBY</t>
  </si>
  <si>
    <t>0,001</t>
  </si>
  <si>
    <t>Kód:</t>
  </si>
  <si>
    <t>01x</t>
  </si>
  <si>
    <t>Stavba:</t>
  </si>
  <si>
    <t>Revitalizace Libušského potoka v Lipinách</t>
  </si>
  <si>
    <t>JKSO:</t>
  </si>
  <si>
    <t>CC-CZ:</t>
  </si>
  <si>
    <t>Místo:</t>
  </si>
  <si>
    <t xml:space="preserve"> 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</si>
  <si>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</si>
  <si>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</si>
  <si>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</si>
  <si>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</si>
  <si>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</si>
  <si>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</si>
  <si>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</si>
  <si>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</si>
  <si>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</si>
  <si>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</si>
  <si>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</si>
  <si>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</si>
  <si>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</si>
  <si>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</si>
  <si>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</si>
  <si>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</si>
  <si>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</si>
  <si>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</si>
  <si>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</si>
  <si>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</si>
  <si>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</si>
  <si>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</si>
  <si>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</si>
  <si>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</si>
  <si>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</si>
  <si>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</si>
  <si>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</si>
  <si>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</si>
  <si>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</si>
  <si>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Kód</t>
  </si>
  <si>
    <t>Objekt</t>
  </si>
  <si>
    <t>Cena bez DPH [CZK]</t>
  </si>
  <si>
    <t>Cena s DPH [CZK]</t>
  </si>
  <si>
    <t>1) Náklady z rozpočtů</t>
  </si>
  <si>
    <t>D</t>
  </si>
  <si>
    <t>0</t>
  </si>
  <si>
    <t>###NOIMPORT###</t>
  </si>
  <si>
    <t>IMPORT</t>
  </si>
  <si>
    <t>{5cd9e679-0e98-4be2-8c37-3984a01c558e}</t>
  </si>
  <si>
    <t>{00000000-0000-0000-0000-000000000000}</t>
  </si>
  <si>
    <t>/</t>
  </si>
  <si>
    <t>01</t>
  </si>
  <si>
    <t>SO 01 Vodní nádrž a tůň</t>
  </si>
  <si>
    <t>1</t>
  </si>
  <si>
    <t>{b6005222-7386-4356-8199-6ebf372611a3}</t>
  </si>
  <si>
    <t>03</t>
  </si>
  <si>
    <t>SO 03 Odpadní potrubí</t>
  </si>
  <si>
    <t>{30fc6fd9-7a06-4add-ad57-341befbdcec1}</t>
  </si>
  <si>
    <t>101</t>
  </si>
  <si>
    <t>VON</t>
  </si>
  <si>
    <t>{7772acfb-ff81-4459-96e7-96c969208b2f}</t>
  </si>
  <si>
    <t>2) Ostatní náklady ze souhrnného listu</t>
  </si>
  <si>
    <t>Celkové náklady za stavbu 1) + 2)</t>
  </si>
  <si>
    <t>1) Krycí list rozpočtu</t>
  </si>
  <si>
    <t>2) Rekapitulace rozpočtu</t>
  </si>
  <si>
    <t>3) Rozpočet</t>
  </si>
  <si>
    <t>Zpět na list:</t>
  </si>
  <si>
    <t>2</t>
  </si>
  <si>
    <t>KRYCÍ LIST ROZPOČTU</t>
  </si>
  <si>
    <t>Objekt:</t>
  </si>
  <si>
    <t>01 - SO 01 Vodní nádrž a tůň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</si>
  <si>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</si>
  <si>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</si>
  <si>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</si>
  <si>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</si>
  <si>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</si>
  <si>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</si>
  <si>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</si>
  <si>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</si>
  <si>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</si>
  <si>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</si>
  <si>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</si>
  <si>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</si>
  <si>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</si>
  <si>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</si>
  <si>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</si>
  <si>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</si>
  <si>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</si>
  <si>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</si>
  <si>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</si>
  <si>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</si>
  <si>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</si>
  <si>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</si>
  <si>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</si>
  <si>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</si>
  <si>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ROZPOCET</t>
  </si>
  <si>
    <t>K</t>
  </si>
  <si>
    <t>112201101</t>
  </si>
  <si>
    <t>Odstranění pařezů D do 300 mm</t>
  </si>
  <si>
    <t>kus</t>
  </si>
  <si>
    <t>4</t>
  </si>
  <si>
    <t>256142891</t>
  </si>
  <si>
    <t>112201102</t>
  </si>
  <si>
    <t>Odstranění pařezů D do 500 mm</t>
  </si>
  <si>
    <t>1391954412</t>
  </si>
  <si>
    <t>3</t>
  </si>
  <si>
    <t>112201103</t>
  </si>
  <si>
    <t>Odstranění pařezů D do 700 mm</t>
  </si>
  <si>
    <t>223287160</t>
  </si>
  <si>
    <t>m3</t>
  </si>
  <si>
    <t>VV</t>
  </si>
  <si>
    <t>Součet</t>
  </si>
  <si>
    <t>5</t>
  </si>
  <si>
    <t>6</t>
  </si>
  <si>
    <t>7</t>
  </si>
  <si>
    <t>162301101</t>
  </si>
  <si>
    <t>Vodorovné přemístění do 500 m výkopku/sypaniny z horniny tř. 1 až 4</t>
  </si>
  <si>
    <t>8</t>
  </si>
  <si>
    <t>162301421</t>
  </si>
  <si>
    <t>Vodorovné přemístění pařezů do 5 km D do 300 mm</t>
  </si>
  <si>
    <t>658578344</t>
  </si>
  <si>
    <t>9</t>
  </si>
  <si>
    <t>162301422</t>
  </si>
  <si>
    <t>Vodorovné přemístění pařezů do 5 km D do 500 mm</t>
  </si>
  <si>
    <t>397145408</t>
  </si>
  <si>
    <t>10</t>
  </si>
  <si>
    <t>162301423</t>
  </si>
  <si>
    <t>Vodorovné přemístění pařezů do 5 km D do 700 mm</t>
  </si>
  <si>
    <t>-518753140</t>
  </si>
  <si>
    <t>11</t>
  </si>
  <si>
    <t>162301921</t>
  </si>
  <si>
    <t>Příplatek k vodorovnému přemístění pařezů D 300 mm ZKD 5 km</t>
  </si>
  <si>
    <t>2039475181</t>
  </si>
  <si>
    <t>12</t>
  </si>
  <si>
    <t>162301922</t>
  </si>
  <si>
    <t>Příplatek k vodorovnému přemístění pařezů D 500 mm ZKD 5 km</t>
  </si>
  <si>
    <t>108553874</t>
  </si>
  <si>
    <t>13</t>
  </si>
  <si>
    <t>162301923</t>
  </si>
  <si>
    <t>Příplatek k vodorovnému přemístění pařezů D 700 mm ZKD 5 km</t>
  </si>
  <si>
    <t>440401594</t>
  </si>
  <si>
    <t>14</t>
  </si>
  <si>
    <t>167101102</t>
  </si>
  <si>
    <t>Nakládání výkopku z hornin tř. 1 až 4 přes 100 m3</t>
  </si>
  <si>
    <t>16</t>
  </si>
  <si>
    <t>17</t>
  </si>
  <si>
    <t>M</t>
  </si>
  <si>
    <t>t</t>
  </si>
  <si>
    <t>18</t>
  </si>
  <si>
    <t>19</t>
  </si>
  <si>
    <t>174201201</t>
  </si>
  <si>
    <t>Zásyp jam po pařezech D pařezů do 300 mm</t>
  </si>
  <si>
    <t>-1344776905</t>
  </si>
  <si>
    <t>20</t>
  </si>
  <si>
    <t>174201202</t>
  </si>
  <si>
    <t>Zásyp jam po pařezech D pařezů do 500 mm</t>
  </si>
  <si>
    <t>1111714618</t>
  </si>
  <si>
    <t>174201203</t>
  </si>
  <si>
    <t>Zásyp jam po pařezech D pařezů do 700 mm</t>
  </si>
  <si>
    <t>1720012923</t>
  </si>
  <si>
    <t>m2</t>
  </si>
  <si>
    <t>kg</t>
  </si>
  <si>
    <t>51</t>
  </si>
  <si>
    <t>933901R</t>
  </si>
  <si>
    <t>vyčerpání vody z nádrží</t>
  </si>
  <si>
    <t>1376905066</t>
  </si>
  <si>
    <t>"výkr. D.8c, D.8d"</t>
  </si>
  <si>
    <t>(6,28*1,3*3,0)+(2,45*2,45*3,0)</t>
  </si>
  <si>
    <t>56</t>
  </si>
  <si>
    <t>962031133</t>
  </si>
  <si>
    <t>Bourání příček z cihel pálených na MVC tl do 150 mm</t>
  </si>
  <si>
    <t>-44826237</t>
  </si>
  <si>
    <t>(3,0+3,0+2,8)*1,5</t>
  </si>
  <si>
    <t>57</t>
  </si>
  <si>
    <t>962051116</t>
  </si>
  <si>
    <t>Bourání příček ze ŽB tl do 150 mm</t>
  </si>
  <si>
    <t>-484403445</t>
  </si>
  <si>
    <t>((3+3+2,8)*0,75)+(6,28*1,45*3,0)+((0,6+0,75)*2*0,4)</t>
  </si>
  <si>
    <t>58</t>
  </si>
  <si>
    <t>963051113</t>
  </si>
  <si>
    <t>Bourání ŽB stropů deskových tl přes 80 mm</t>
  </si>
  <si>
    <t>-797105646</t>
  </si>
  <si>
    <t>(3*3,0*0,2)+(((6,28*1,45)-(0,6*0,6))*0,2)</t>
  </si>
  <si>
    <t>59</t>
  </si>
  <si>
    <t>976085311</t>
  </si>
  <si>
    <t>Vybourání kanalizačních rámů včetně poklopů nebo mříží pl do 0,6 m2</t>
  </si>
  <si>
    <t>1742644725</t>
  </si>
  <si>
    <t>"výkr. D.8c, D.8d" 1</t>
  </si>
  <si>
    <t>60</t>
  </si>
  <si>
    <t>997013501</t>
  </si>
  <si>
    <t>Odvoz suti a vybouraných hmot na skládku nebo meziskládku do 1 km se složením</t>
  </si>
  <si>
    <t>1390298856</t>
  </si>
  <si>
    <t>61</t>
  </si>
  <si>
    <t>997013509</t>
  </si>
  <si>
    <t>Příplatek k odvozu suti a vybouraných hmot na skládku ZKD 1 km přes 1 km</t>
  </si>
  <si>
    <t>-2037656724</t>
  </si>
  <si>
    <t>62</t>
  </si>
  <si>
    <t>997013802</t>
  </si>
  <si>
    <t>Poplatek za uložení stavebního železobetonového odpadu na skládce (skládkovné)</t>
  </si>
  <si>
    <t>-353595040</t>
  </si>
  <si>
    <t>11,339+8,518</t>
  </si>
  <si>
    <t>63</t>
  </si>
  <si>
    <t>997013803</t>
  </si>
  <si>
    <t>Poplatek za uložení stavebního odpadu z keramických materiálů na skládce (skládkovné)</t>
  </si>
  <si>
    <t>1843397641</t>
  </si>
  <si>
    <t>3,455</t>
  </si>
  <si>
    <t>64</t>
  </si>
  <si>
    <t>997013831</t>
  </si>
  <si>
    <t>Poplatek za uložení stavebního směsného odpadu na skládce (skládkovné)</t>
  </si>
  <si>
    <t>-427680627</t>
  </si>
  <si>
    <t>0,045</t>
  </si>
  <si>
    <t>65</t>
  </si>
  <si>
    <t>99722R001</t>
  </si>
  <si>
    <t>Skládkovné biologický odpad - traviny, křoviny, dřeviny</t>
  </si>
  <si>
    <t>1241786827</t>
  </si>
  <si>
    <t>"pařezy" (159*0,015)+(32*0,035)+(20*0,045)</t>
  </si>
  <si>
    <t>115101201</t>
  </si>
  <si>
    <t>Čerpání vody na dopravní výšku do 10 m průměrný přítok do 500 l/min</t>
  </si>
  <si>
    <t>hod</t>
  </si>
  <si>
    <t>24*10</t>
  </si>
  <si>
    <t>115101301</t>
  </si>
  <si>
    <t>Pohotovost čerpací soupravy pro dopravní výšku do 10 m přítok do 500 l/min</t>
  </si>
  <si>
    <t>den</t>
  </si>
  <si>
    <t>m</t>
  </si>
  <si>
    <t>03 - SO 03 Odpadní potrubí</t>
  </si>
  <si>
    <t>1762760026</t>
  </si>
  <si>
    <t>-56550067</t>
  </si>
  <si>
    <t>131201202</t>
  </si>
  <si>
    <t>Hloubení jam zapažených v hornině tř. 3 objemu do 1000 m3</t>
  </si>
  <si>
    <t>1956462144</t>
  </si>
  <si>
    <t>19,9*3*6,0</t>
  </si>
  <si>
    <t>"hor 3 50%" 358,2*0,5</t>
  </si>
  <si>
    <t>131201209</t>
  </si>
  <si>
    <t>Příplatek za lepivost u hloubení jam zapažených v hornině tř. 3</t>
  </si>
  <si>
    <t>-104328124</t>
  </si>
  <si>
    <t>179,1*0,3</t>
  </si>
  <si>
    <t>131301202</t>
  </si>
  <si>
    <t>Hloubení jam zapažených v hornině tř. 4 objemu do 1000 m3</t>
  </si>
  <si>
    <t>1426556701</t>
  </si>
  <si>
    <t>"hor 3´4 50%" 358,2*0,5</t>
  </si>
  <si>
    <t>131301209</t>
  </si>
  <si>
    <t>Příplatek za lepivost u hloubení jam zapažených v hornině tř. 4</t>
  </si>
  <si>
    <t>-383435707</t>
  </si>
  <si>
    <t>141721R99</t>
  </si>
  <si>
    <t>Protlak DN 800 (protlak, chránička) - kompletní konstrukce</t>
  </si>
  <si>
    <t>1455214469</t>
  </si>
  <si>
    <t>"výkr. D11a" 24,19</t>
  </si>
  <si>
    <t>151301202</t>
  </si>
  <si>
    <t>Zřízení hnaného pažení stěn výkopu hl do 8 m</t>
  </si>
  <si>
    <t>149374541</t>
  </si>
  <si>
    <t>(19,9+3,0)*2*6,0</t>
  </si>
  <si>
    <t>151301212</t>
  </si>
  <si>
    <t>Odstranění pažení stěn hnaného hl do 8 m</t>
  </si>
  <si>
    <t>534477861</t>
  </si>
  <si>
    <t>154067341</t>
  </si>
  <si>
    <t>Konstrukce výstroje šachet netypová dočasně suchá montáž</t>
  </si>
  <si>
    <t>-818694777</t>
  </si>
  <si>
    <t>(18,9+3,0)*2*6*26,6*1,25</t>
  </si>
  <si>
    <t>13010722</t>
  </si>
  <si>
    <t xml:space="preserve">ocel profilová </t>
  </si>
  <si>
    <t>-557638133</t>
  </si>
  <si>
    <t>154067342</t>
  </si>
  <si>
    <t>Konstrukce výstroje šachet netypová dočasně suchá demontáž</t>
  </si>
  <si>
    <t>153741968</t>
  </si>
  <si>
    <t>161101103</t>
  </si>
  <si>
    <t>Svislé přemístění výkopku z horniny tř. 1 až 4 hl výkopu do 6 m</t>
  </si>
  <si>
    <t>1798343455</t>
  </si>
  <si>
    <t>358,2*0,4</t>
  </si>
  <si>
    <t>-417091139</t>
  </si>
  <si>
    <t>"výkop na mezideponii a zásyp zpět" 358,2*2</t>
  </si>
  <si>
    <t>179264801</t>
  </si>
  <si>
    <t>831382192</t>
  </si>
  <si>
    <t>Příplatek za práce na potrubí z trub kameninových s integrovaným těsněním v chráničce  DN od 350 do 600</t>
  </si>
  <si>
    <t>1290787452</t>
  </si>
  <si>
    <t>831392121</t>
  </si>
  <si>
    <t>Montáž potrubí z trub kameninových hrdlových s integrovaným těsněním výkop sklon do 20 % DN 400</t>
  </si>
  <si>
    <t>555274872</t>
  </si>
  <si>
    <t>"výkr. D.11, D11a, D.14"  44,07</t>
  </si>
  <si>
    <t>597107060</t>
  </si>
  <si>
    <t>trouba kameninová glazovaná DN400mm L2,50m spojovací systém C Třída 200</t>
  </si>
  <si>
    <t>-1939998828</t>
  </si>
  <si>
    <t>895R0111</t>
  </si>
  <si>
    <t>zafoukání chráničky popílkocementovou směsí</t>
  </si>
  <si>
    <t>-191927397</t>
  </si>
  <si>
    <t>(0,502-0,1256)*24,19</t>
  </si>
  <si>
    <t>895R0201</t>
  </si>
  <si>
    <t>kpl</t>
  </si>
  <si>
    <t>-8155247</t>
  </si>
  <si>
    <t>998275101</t>
  </si>
  <si>
    <t>Přesun hmot pro trubní vedení z trub kameninových otevřený výkop</t>
  </si>
  <si>
    <t>2103006627</t>
  </si>
  <si>
    <t>101 - VON</t>
  </si>
  <si>
    <t>Ostatní - Ostatní</t>
  </si>
  <si>
    <t xml:space="preserve">    101 - VON</t>
  </si>
  <si>
    <t>030001001</t>
  </si>
  <si>
    <t>Zařízení staveniště</t>
  </si>
  <si>
    <t>Kč</t>
  </si>
  <si>
    <t>1024</t>
  </si>
  <si>
    <t>-1336552262</t>
  </si>
  <si>
    <t>060001002</t>
  </si>
  <si>
    <t>geodetické práce</t>
  </si>
  <si>
    <t>-322337585</t>
  </si>
  <si>
    <t>060001012</t>
  </si>
  <si>
    <t>Dopravně inženýrské opatření</t>
  </si>
  <si>
    <t>948742705</t>
  </si>
  <si>
    <t>060001013</t>
  </si>
  <si>
    <t>Zaměření a dokumentace skutečného provedení</t>
  </si>
  <si>
    <t>-1785992472</t>
  </si>
  <si>
    <t>060001014</t>
  </si>
  <si>
    <t>Kompletační činnost</t>
  </si>
  <si>
    <t>426905501</t>
  </si>
  <si>
    <t>060001015</t>
  </si>
  <si>
    <t>vytýčení sítí</t>
  </si>
  <si>
    <t>765238887</t>
  </si>
  <si>
    <t>060001016</t>
  </si>
  <si>
    <t>Inženýrská činnost (projednání záborů, dozory zajištění DIO a DIR atd.)</t>
  </si>
  <si>
    <t>1383859773</t>
  </si>
  <si>
    <t>1776177283</t>
  </si>
  <si>
    <t>úprava stávající šachty pro napojení potrubí do šachty včetně utěsnění šachty v místě napojení a začištění vnitřní konstrukce šachty v místě napojení potrubí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</si>
</sst>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%"/>
    <numFmt numFmtId="165" formatCode="dd\.mm\.yyyy"/>
    <numFmt numFmtId="166" formatCode="#,##0.00000"/>
    <numFmt numFmtId="167" formatCode="#,##0.000"/>
  </numFmts>
  <fonts count="70">
    <font>
      <sz val="8"/>
      <name val="Trebuchet MS"/>
      <family val="2"/>
    </font>
    <font>
      <sz val="11"/>
      <color indexed="8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8"/>
      <color indexed="12"/>
      <name val="Wingdings 2"/>
      <family val="1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b/>
      <sz val="8"/>
      <color indexed="16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sz val="8"/>
      <color indexed="17"/>
      <name val="Trebuchet MS"/>
      <family val="2"/>
    </font>
    <font>
      <strike/>
      <sz val="10"/>
      <color indexed="56"/>
      <name val="Trebuchet MS"/>
      <family val="2"/>
    </font>
    <font>
      <u val="single"/>
      <sz val="8"/>
      <color indexed="36"/>
      <name val="Trebuchet MS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>
        <color indexed="8"/>
      </left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>
        <color indexed="8"/>
      </right>
      <top/>
      <bottom style="thin"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19" borderId="0" applyNumberFormat="0" applyBorder="0" applyAlignment="0" applyProtection="0"/>
    <xf numFmtId="0" fontId="5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3" fillId="0" borderId="7" applyNumberFormat="0" applyFill="0" applyAlignment="0" applyProtection="0"/>
    <xf numFmtId="0" fontId="64" fillId="23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4" borderId="8" applyNumberFormat="0" applyAlignment="0" applyProtection="0"/>
    <xf numFmtId="0" fontId="67" fillId="25" borderId="8" applyNumberFormat="0" applyAlignment="0" applyProtection="0"/>
    <xf numFmtId="0" fontId="68" fillId="25" borderId="9" applyNumberFormat="0" applyAlignment="0" applyProtection="0"/>
    <xf numFmtId="0" fontId="69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11" fillId="32" borderId="0" xfId="0" applyFont="1" applyFill="1" applyAlignment="1" applyProtection="1">
      <alignment horizontal="left" vertical="center"/>
      <protection/>
    </xf>
    <xf numFmtId="0" fontId="12" fillId="32" borderId="0" xfId="0" applyFont="1" applyFill="1" applyAlignment="1" applyProtection="1">
      <alignment vertical="center"/>
      <protection/>
    </xf>
    <xf numFmtId="0" fontId="13" fillId="32" borderId="0" xfId="0" applyFont="1" applyFill="1" applyAlignment="1" applyProtection="1">
      <alignment horizontal="left" vertical="center"/>
      <protection/>
    </xf>
    <xf numFmtId="0" fontId="14" fillId="32" borderId="0" xfId="36" applyFont="1" applyFill="1" applyAlignment="1" applyProtection="1">
      <alignment vertical="center"/>
      <protection/>
    </xf>
    <xf numFmtId="0" fontId="0" fillId="32" borderId="0" xfId="0" applyFill="1" applyAlignment="1">
      <alignment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0" fillId="0" borderId="15" xfId="0" applyBorder="1" applyAlignment="1">
      <alignment/>
    </xf>
    <xf numFmtId="0" fontId="18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9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2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2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36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33" borderId="0" xfId="0" applyFont="1" applyFill="1" applyBorder="1" applyAlignment="1">
      <alignment horizontal="left" vertical="center"/>
    </xf>
    <xf numFmtId="0" fontId="0" fillId="32" borderId="0" xfId="0" applyFill="1" applyAlignment="1" applyProtection="1">
      <alignment/>
      <protection/>
    </xf>
    <xf numFmtId="0" fontId="12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vertical="center"/>
    </xf>
    <xf numFmtId="0" fontId="0" fillId="0" borderId="13" xfId="0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30" fillId="0" borderId="0" xfId="0" applyNumberFormat="1" applyFont="1" applyAlignment="1">
      <alignment vertical="center"/>
    </xf>
    <xf numFmtId="0" fontId="8" fillId="0" borderId="13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49" fontId="0" fillId="0" borderId="32" xfId="0" applyNumberFormat="1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167" fontId="0" fillId="0" borderId="32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4" fontId="0" fillId="0" borderId="0" xfId="0" applyNumberFormat="1" applyFont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13" xfId="0" applyFont="1" applyBorder="1" applyAlignment="1" applyProtection="1">
      <alignment vertical="center"/>
      <protection locked="0"/>
    </xf>
    <xf numFmtId="0" fontId="32" fillId="0" borderId="32" xfId="0" applyFont="1" applyBorder="1" applyAlignment="1" applyProtection="1">
      <alignment horizontal="center" vertical="center"/>
      <protection locked="0"/>
    </xf>
    <xf numFmtId="49" fontId="32" fillId="0" borderId="32" xfId="0" applyNumberFormat="1" applyFont="1" applyBorder="1" applyAlignment="1" applyProtection="1">
      <alignment horizontal="left" vertical="center" wrapText="1"/>
      <protection locked="0"/>
    </xf>
    <xf numFmtId="0" fontId="32" fillId="0" borderId="32" xfId="0" applyFont="1" applyBorder="1" applyAlignment="1" applyProtection="1">
      <alignment horizontal="center" vertical="center" wrapText="1"/>
      <protection locked="0"/>
    </xf>
    <xf numFmtId="167" fontId="32" fillId="0" borderId="32" xfId="0" applyNumberFormat="1" applyFont="1" applyBorder="1" applyAlignment="1" applyProtection="1">
      <alignment vertical="center"/>
      <protection locked="0"/>
    </xf>
    <xf numFmtId="0" fontId="32" fillId="0" borderId="14" xfId="0" applyFont="1" applyBorder="1" applyAlignment="1" applyProtection="1">
      <alignment vertical="center"/>
      <protection locked="0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4" fontId="32" fillId="0" borderId="0" xfId="0" applyNumberFormat="1" applyFont="1" applyAlignment="1">
      <alignment vertical="center"/>
    </xf>
    <xf numFmtId="0" fontId="32" fillId="0" borderId="13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14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167" fontId="32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32" fillId="0" borderId="33" xfId="0" applyFont="1" applyBorder="1" applyAlignment="1">
      <alignment vertical="center"/>
    </xf>
    <xf numFmtId="0" fontId="32" fillId="0" borderId="34" xfId="0" applyFont="1" applyBorder="1" applyAlignment="1">
      <alignment vertical="center"/>
    </xf>
    <xf numFmtId="0" fontId="32" fillId="0" borderId="34" xfId="0" applyFont="1" applyBorder="1" applyAlignment="1">
      <alignment horizontal="left" vertical="center"/>
    </xf>
    <xf numFmtId="167" fontId="32" fillId="0" borderId="34" xfId="0" applyNumberFormat="1" applyFont="1" applyBorder="1" applyAlignment="1">
      <alignment vertical="center"/>
    </xf>
    <xf numFmtId="0" fontId="32" fillId="0" borderId="35" xfId="0" applyFont="1" applyBorder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4" fontId="19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" fontId="24" fillId="0" borderId="0" xfId="0" applyNumberFormat="1" applyFont="1" applyBorder="1" applyAlignment="1">
      <alignment horizontal="right" vertical="center"/>
    </xf>
    <xf numFmtId="4" fontId="2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" fontId="24" fillId="33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vertical="center"/>
    </xf>
    <xf numFmtId="4" fontId="4" fillId="33" borderId="18" xfId="0" applyNumberFormat="1" applyFont="1" applyFill="1" applyBorder="1" applyAlignment="1">
      <alignment vertical="center"/>
    </xf>
    <xf numFmtId="0" fontId="0" fillId="33" borderId="36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/>
    </xf>
    <xf numFmtId="0" fontId="32" fillId="0" borderId="20" xfId="0" applyFont="1" applyBorder="1" applyAlignment="1">
      <alignment horizontal="left" vertical="center" wrapText="1"/>
    </xf>
    <xf numFmtId="0" fontId="32" fillId="0" borderId="20" xfId="0" applyFont="1" applyBorder="1" applyAlignment="1">
      <alignment vertical="center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/>
    </xf>
    <xf numFmtId="0" fontId="32" fillId="0" borderId="32" xfId="0" applyFont="1" applyBorder="1" applyAlignment="1" applyProtection="1">
      <alignment horizontal="left" vertical="center" wrapText="1"/>
      <protection locked="0"/>
    </xf>
    <xf numFmtId="4" fontId="32" fillId="0" borderId="32" xfId="0" applyNumberFormat="1" applyFont="1" applyBorder="1" applyAlignment="1" applyProtection="1">
      <alignment vertical="center"/>
      <protection locked="0"/>
    </xf>
    <xf numFmtId="4" fontId="7" fillId="0" borderId="25" xfId="0" applyNumberFormat="1" applyFont="1" applyBorder="1" applyAlignment="1">
      <alignment/>
    </xf>
    <xf numFmtId="4" fontId="7" fillId="0" borderId="25" xfId="0" applyNumberFormat="1" applyFont="1" applyBorder="1" applyAlignment="1">
      <alignment vertical="center"/>
    </xf>
    <xf numFmtId="0" fontId="32" fillId="0" borderId="34" xfId="0" applyFont="1" applyBorder="1" applyAlignment="1">
      <alignment horizontal="left" vertical="center" wrapText="1"/>
    </xf>
    <xf numFmtId="0" fontId="32" fillId="0" borderId="34" xfId="0" applyFont="1" applyBorder="1" applyAlignment="1">
      <alignment vertical="center"/>
    </xf>
    <xf numFmtId="0" fontId="14" fillId="32" borderId="0" xfId="36" applyFont="1" applyFill="1" applyAlignment="1" applyProtection="1">
      <alignment horizontal="center" vertical="center"/>
      <protection/>
    </xf>
    <xf numFmtId="4" fontId="24" fillId="0" borderId="20" xfId="0" applyNumberFormat="1" applyFont="1" applyBorder="1" applyAlignment="1">
      <alignment/>
    </xf>
    <xf numFmtId="4" fontId="4" fillId="0" borderId="2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0" fontId="0" fillId="0" borderId="32" xfId="0" applyFont="1" applyBorder="1" applyAlignment="1" applyProtection="1">
      <alignment horizontal="left" vertical="center" wrapText="1"/>
      <protection locked="0"/>
    </xf>
    <xf numFmtId="4" fontId="0" fillId="0" borderId="32" xfId="0" applyNumberFormat="1" applyFont="1" applyBorder="1" applyAlignment="1" applyProtection="1">
      <alignment vertical="center"/>
      <protection/>
    </xf>
    <xf numFmtId="4" fontId="0" fillId="0" borderId="32" xfId="0" applyNumberFormat="1" applyFont="1" applyBorder="1" applyAlignment="1" applyProtection="1">
      <alignment vertical="center"/>
      <protection locked="0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5" fontId="3" fillId="0" borderId="0" xfId="0" applyNumberFormat="1" applyFont="1" applyBorder="1" applyAlignment="1">
      <alignment horizontal="left" vertical="center"/>
    </xf>
    <xf numFmtId="4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4" fillId="33" borderId="36" xfId="0" applyNumberFormat="1" applyFont="1" applyFill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4" fontId="31" fillId="0" borderId="32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4" fontId="12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horizontal="right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4" fontId="4" fillId="33" borderId="18" xfId="0" applyNumberFormat="1" applyFont="1" applyFill="1" applyBorder="1" applyAlignment="1" applyProtection="1">
      <alignment vertical="center"/>
      <protection/>
    </xf>
    <xf numFmtId="4" fontId="4" fillId="33" borderId="36" xfId="0" applyNumberFormat="1" applyFont="1" applyFill="1" applyBorder="1" applyAlignment="1" applyProtection="1">
      <alignment vertical="center"/>
      <protection/>
    </xf>
    <xf numFmtId="0" fontId="21" fillId="0" borderId="19" xfId="0" applyFont="1" applyBorder="1" applyAlignment="1" applyProtection="1">
      <alignment horizontal="left"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22" fillId="0" borderId="24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22" fillId="0" borderId="25" xfId="0" applyFont="1" applyBorder="1" applyAlignment="1" applyProtection="1">
      <alignment horizontal="left"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27" xfId="0" applyFont="1" applyBorder="1" applyAlignment="1" applyProtection="1">
      <alignment vertical="center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left"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4" fontId="7" fillId="0" borderId="0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0" fontId="24" fillId="33" borderId="0" xfId="0" applyFont="1" applyFill="1" applyBorder="1" applyAlignment="1" applyProtection="1">
      <alignment horizontal="left" vertical="center"/>
      <protection/>
    </xf>
    <xf numFmtId="4" fontId="24" fillId="33" borderId="0" xfId="0" applyNumberFormat="1" applyFont="1" applyFill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3" fillId="33" borderId="30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4" fillId="0" borderId="0" xfId="0" applyFont="1" applyBorder="1" applyAlignment="1" applyProtection="1">
      <alignment horizontal="left" vertical="center"/>
      <protection/>
    </xf>
    <xf numFmtId="4" fontId="24" fillId="0" borderId="20" xfId="0" applyNumberFormat="1" applyFont="1" applyBorder="1" applyAlignment="1" applyProtection="1">
      <alignment/>
      <protection/>
    </xf>
    <xf numFmtId="4" fontId="4" fillId="0" borderId="20" xfId="0" applyNumberFormat="1" applyFont="1" applyBorder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4" fontId="6" fillId="0" borderId="0" xfId="0" applyNumberFormat="1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0" applyNumberFormat="1" applyFont="1" applyAlignment="1" applyProtection="1">
      <alignment vertical="center"/>
      <protection/>
    </xf>
    <xf numFmtId="4" fontId="7" fillId="0" borderId="25" xfId="0" applyNumberFormat="1" applyFont="1" applyBorder="1" applyAlignment="1" applyProtection="1">
      <alignment/>
      <protection/>
    </xf>
    <xf numFmtId="4" fontId="7" fillId="0" borderId="25" xfId="0" applyNumberFormat="1" applyFont="1" applyBorder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left" vertical="center" wrapText="1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167" fontId="0" fillId="0" borderId="3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 wrapText="1"/>
      <protection/>
    </xf>
    <xf numFmtId="0" fontId="9" fillId="0" borderId="20" xfId="0" applyFont="1" applyBorder="1" applyAlignment="1" applyProtection="1">
      <alignment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vertical="center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49" fontId="31" fillId="0" borderId="32" xfId="0" applyNumberFormat="1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left" vertical="center" wrapText="1"/>
      <protection/>
    </xf>
    <xf numFmtId="0" fontId="31" fillId="0" borderId="32" xfId="0" applyFont="1" applyBorder="1" applyAlignment="1" applyProtection="1">
      <alignment horizontal="center" vertical="center" wrapText="1"/>
      <protection/>
    </xf>
    <xf numFmtId="167" fontId="31" fillId="0" borderId="32" xfId="0" applyNumberFormat="1" applyFont="1" applyBorder="1" applyAlignment="1" applyProtection="1">
      <alignment vertical="center"/>
      <protection/>
    </xf>
    <xf numFmtId="4" fontId="7" fillId="0" borderId="31" xfId="0" applyNumberFormat="1" applyFont="1" applyBorder="1" applyAlignment="1" applyProtection="1">
      <alignment/>
      <protection/>
    </xf>
    <xf numFmtId="4" fontId="7" fillId="0" borderId="31" xfId="0" applyNumberFormat="1" applyFont="1" applyBorder="1" applyAlignment="1" applyProtection="1">
      <alignment vertical="center"/>
      <protection/>
    </xf>
    <xf numFmtId="4" fontId="0" fillId="22" borderId="6" xfId="48" applyNumberFormat="1" applyFont="1" applyAlignment="1" applyProtection="1">
      <alignment vertical="center"/>
      <protection/>
    </xf>
    <xf numFmtId="4" fontId="32" fillId="22" borderId="6" xfId="48" applyNumberFormat="1" applyFont="1" applyAlignment="1" applyProtection="1">
      <alignment vertical="center"/>
      <protection/>
    </xf>
    <xf numFmtId="4" fontId="31" fillId="22" borderId="6" xfId="48" applyNumberFormat="1" applyFont="1" applyAlignment="1" applyProtection="1">
      <alignment vertic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9525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295275</xdr:colOff>
      <xdr:row>1</xdr:row>
      <xdr:rowOff>0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5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5"/>
  <sheetViews>
    <sheetView showGridLines="0" zoomScalePageLayoutView="0" workbookViewId="0" topLeftCell="A1">
      <pane ySplit="1" topLeftCell="A81" activePane="bottomLeft" state="frozen"/>
      <selection pane="topLeft" activeCell="A1" sqref="A1"/>
      <selection pane="bottomLeft" activeCell="C2" sqref="C2:AP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57" max="75" width="9.33203125" style="0" hidden="1" customWidth="1"/>
  </cols>
  <sheetData>
    <row r="1" spans="1:59" ht="21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F1" s="15" t="s">
        <v>5</v>
      </c>
      <c r="BG1" s="15" t="s">
        <v>5</v>
      </c>
    </row>
    <row r="2" spans="3:58" ht="36.75" customHeight="1">
      <c r="C2" s="165" t="s">
        <v>6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BE2" s="16" t="s">
        <v>7</v>
      </c>
      <c r="BF2" s="16" t="s">
        <v>8</v>
      </c>
    </row>
    <row r="3" spans="2:58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  <c r="BE3" s="16" t="s">
        <v>7</v>
      </c>
      <c r="BF3" s="16" t="s">
        <v>9</v>
      </c>
    </row>
    <row r="4" spans="2:57" ht="36.75" customHeight="1">
      <c r="B4" s="20"/>
      <c r="C4" s="158" t="s">
        <v>10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21"/>
      <c r="BE4" s="16" t="s">
        <v>11</v>
      </c>
    </row>
    <row r="5" spans="2:57" ht="14.25" customHeight="1">
      <c r="B5" s="20"/>
      <c r="C5" s="22"/>
      <c r="D5" s="23" t="s">
        <v>12</v>
      </c>
      <c r="E5" s="22"/>
      <c r="F5" s="22"/>
      <c r="G5" s="22"/>
      <c r="H5" s="22"/>
      <c r="I5" s="22"/>
      <c r="J5" s="22"/>
      <c r="K5" s="167" t="s">
        <v>13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22"/>
      <c r="AQ5" s="21"/>
      <c r="BE5" s="16" t="s">
        <v>7</v>
      </c>
    </row>
    <row r="6" spans="2:57" ht="36.75" customHeight="1">
      <c r="B6" s="20"/>
      <c r="C6" s="22"/>
      <c r="D6" s="25" t="s">
        <v>14</v>
      </c>
      <c r="E6" s="22"/>
      <c r="F6" s="22"/>
      <c r="G6" s="22"/>
      <c r="H6" s="22"/>
      <c r="I6" s="22"/>
      <c r="J6" s="22"/>
      <c r="K6" s="169" t="s">
        <v>15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22"/>
      <c r="AQ6" s="21"/>
      <c r="BE6" s="16" t="s">
        <v>7</v>
      </c>
    </row>
    <row r="7" spans="2:57" ht="14.25" customHeight="1">
      <c r="B7" s="20"/>
      <c r="C7" s="22"/>
      <c r="D7" s="26" t="s">
        <v>16</v>
      </c>
      <c r="E7" s="22"/>
      <c r="F7" s="22"/>
      <c r="G7" s="22"/>
      <c r="H7" s="22"/>
      <c r="I7" s="22"/>
      <c r="J7" s="22"/>
      <c r="K7" s="24" t="s">
        <v>4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6" t="s">
        <v>17</v>
      </c>
      <c r="AL7" s="22"/>
      <c r="AM7" s="22"/>
      <c r="AN7" s="24" t="s">
        <v>4</v>
      </c>
      <c r="AO7" s="22"/>
      <c r="AP7" s="22"/>
      <c r="AQ7" s="21"/>
      <c r="BE7" s="16" t="s">
        <v>7</v>
      </c>
    </row>
    <row r="8" spans="2:57" ht="14.25" customHeight="1">
      <c r="B8" s="20"/>
      <c r="C8" s="22"/>
      <c r="D8" s="26" t="s">
        <v>18</v>
      </c>
      <c r="E8" s="22"/>
      <c r="F8" s="22"/>
      <c r="G8" s="22"/>
      <c r="H8" s="22"/>
      <c r="I8" s="22"/>
      <c r="J8" s="22"/>
      <c r="K8" s="24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6" t="s">
        <v>20</v>
      </c>
      <c r="AL8" s="22"/>
      <c r="AM8" s="22"/>
      <c r="AN8" s="24"/>
      <c r="AO8" s="22"/>
      <c r="AP8" s="22"/>
      <c r="AQ8" s="21"/>
      <c r="BE8" s="16" t="s">
        <v>7</v>
      </c>
    </row>
    <row r="9" spans="2:57" ht="14.25" customHeight="1">
      <c r="B9" s="20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1"/>
      <c r="BE9" s="16" t="s">
        <v>7</v>
      </c>
    </row>
    <row r="10" spans="2:57" ht="14.25" customHeight="1">
      <c r="B10" s="20"/>
      <c r="C10" s="22"/>
      <c r="D10" s="26" t="s">
        <v>21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6" t="s">
        <v>22</v>
      </c>
      <c r="AL10" s="22"/>
      <c r="AM10" s="22"/>
      <c r="AN10" s="24" t="s">
        <v>4</v>
      </c>
      <c r="AO10" s="22"/>
      <c r="AP10" s="22"/>
      <c r="AQ10" s="21"/>
      <c r="BE10" s="16" t="s">
        <v>7</v>
      </c>
    </row>
    <row r="11" spans="2:57" ht="18" customHeight="1">
      <c r="B11" s="20"/>
      <c r="C11" s="22"/>
      <c r="D11" s="22"/>
      <c r="E11" s="24" t="s">
        <v>19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6" t="s">
        <v>23</v>
      </c>
      <c r="AL11" s="22"/>
      <c r="AM11" s="22"/>
      <c r="AN11" s="24" t="s">
        <v>4</v>
      </c>
      <c r="AO11" s="22"/>
      <c r="AP11" s="22"/>
      <c r="AQ11" s="21"/>
      <c r="BE11" s="16" t="s">
        <v>7</v>
      </c>
    </row>
    <row r="12" spans="2:57" ht="6.75" customHeight="1">
      <c r="B12" s="20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1"/>
      <c r="BE12" s="16" t="s">
        <v>7</v>
      </c>
    </row>
    <row r="13" spans="2:57" ht="14.25" customHeight="1">
      <c r="B13" s="20"/>
      <c r="C13" s="22"/>
      <c r="D13" s="26" t="s">
        <v>24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6" t="s">
        <v>22</v>
      </c>
      <c r="AL13" s="22"/>
      <c r="AM13" s="22"/>
      <c r="AN13" s="24" t="s">
        <v>4</v>
      </c>
      <c r="AO13" s="22"/>
      <c r="AP13" s="22"/>
      <c r="AQ13" s="21"/>
      <c r="BE13" s="16" t="s">
        <v>7</v>
      </c>
    </row>
    <row r="14" spans="2:57" ht="15">
      <c r="B14" s="20"/>
      <c r="C14" s="22"/>
      <c r="D14" s="22"/>
      <c r="E14" s="24" t="s">
        <v>19</v>
      </c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6" t="s">
        <v>23</v>
      </c>
      <c r="AL14" s="22"/>
      <c r="AM14" s="22"/>
      <c r="AN14" s="24" t="s">
        <v>4</v>
      </c>
      <c r="AO14" s="22"/>
      <c r="AP14" s="22"/>
      <c r="AQ14" s="21"/>
      <c r="BE14" s="16" t="s">
        <v>7</v>
      </c>
    </row>
    <row r="15" spans="2:57" ht="6.75" customHeight="1">
      <c r="B15" s="20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1"/>
      <c r="BE15" s="16" t="s">
        <v>5</v>
      </c>
    </row>
    <row r="16" spans="2:57" ht="14.25" customHeight="1">
      <c r="B16" s="20"/>
      <c r="C16" s="22"/>
      <c r="D16" s="26" t="s">
        <v>25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6" t="s">
        <v>22</v>
      </c>
      <c r="AL16" s="22"/>
      <c r="AM16" s="22"/>
      <c r="AN16" s="24" t="s">
        <v>4</v>
      </c>
      <c r="AO16" s="22"/>
      <c r="AP16" s="22"/>
      <c r="AQ16" s="21"/>
      <c r="BE16" s="16" t="s">
        <v>5</v>
      </c>
    </row>
    <row r="17" spans="2:57" ht="18" customHeight="1">
      <c r="B17" s="20"/>
      <c r="C17" s="22"/>
      <c r="D17" s="22"/>
      <c r="E17" s="24" t="s">
        <v>19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6" t="s">
        <v>23</v>
      </c>
      <c r="AL17" s="22"/>
      <c r="AM17" s="22"/>
      <c r="AN17" s="24" t="s">
        <v>4</v>
      </c>
      <c r="AO17" s="22"/>
      <c r="AP17" s="22"/>
      <c r="AQ17" s="21"/>
      <c r="BE17" s="16" t="s">
        <v>26</v>
      </c>
    </row>
    <row r="18" spans="2:57" ht="6.75" customHeight="1">
      <c r="B18" s="2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1"/>
      <c r="BE18" s="16" t="s">
        <v>7</v>
      </c>
    </row>
    <row r="19" spans="2:57" ht="14.25" customHeight="1">
      <c r="B19" s="20"/>
      <c r="C19" s="22"/>
      <c r="D19" s="26" t="s">
        <v>27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6" t="s">
        <v>22</v>
      </c>
      <c r="AL19" s="22"/>
      <c r="AM19" s="22"/>
      <c r="AN19" s="24" t="s">
        <v>4</v>
      </c>
      <c r="AO19" s="22"/>
      <c r="AP19" s="22"/>
      <c r="AQ19" s="21"/>
      <c r="BE19" s="16" t="s">
        <v>7</v>
      </c>
    </row>
    <row r="20" spans="2:43" ht="18" customHeight="1">
      <c r="B20" s="20"/>
      <c r="C20" s="22"/>
      <c r="D20" s="22"/>
      <c r="E20" s="24" t="s">
        <v>19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6" t="s">
        <v>23</v>
      </c>
      <c r="AL20" s="22"/>
      <c r="AM20" s="22"/>
      <c r="AN20" s="24" t="s">
        <v>4</v>
      </c>
      <c r="AO20" s="22"/>
      <c r="AP20" s="22"/>
      <c r="AQ20" s="21"/>
    </row>
    <row r="21" spans="2:43" ht="6.75" customHeight="1">
      <c r="B21" s="20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1"/>
    </row>
    <row r="22" spans="2:43" ht="15">
      <c r="B22" s="20"/>
      <c r="C22" s="22"/>
      <c r="D22" s="26" t="s">
        <v>28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1"/>
    </row>
    <row r="23" spans="2:43" ht="16.5" customHeight="1">
      <c r="B23" s="20"/>
      <c r="C23" s="22"/>
      <c r="D23" s="22"/>
      <c r="E23" s="170" t="s">
        <v>4</v>
      </c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22"/>
      <c r="AP23" s="22"/>
      <c r="AQ23" s="21"/>
    </row>
    <row r="24" spans="2:43" ht="6.75" customHeight="1">
      <c r="B24" s="2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1"/>
    </row>
    <row r="25" spans="2:43" ht="6.75" customHeight="1">
      <c r="B25" s="20"/>
      <c r="C25" s="22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2"/>
      <c r="AQ25" s="21"/>
    </row>
    <row r="26" spans="2:43" ht="14.25" customHeight="1">
      <c r="B26" s="20"/>
      <c r="C26" s="22"/>
      <c r="D26" s="28" t="s">
        <v>29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171">
        <f>ROUND(AG87,2)</f>
        <v>0</v>
      </c>
      <c r="AL26" s="168"/>
      <c r="AM26" s="168"/>
      <c r="AN26" s="168"/>
      <c r="AO26" s="168"/>
      <c r="AP26" s="22"/>
      <c r="AQ26" s="21"/>
    </row>
    <row r="27" spans="2:43" ht="14.25" customHeight="1">
      <c r="B27" s="20"/>
      <c r="C27" s="22"/>
      <c r="D27" s="28" t="s">
        <v>30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171">
        <f>ROUND(AG92,2)</f>
        <v>0</v>
      </c>
      <c r="AL27" s="171"/>
      <c r="AM27" s="171"/>
      <c r="AN27" s="171"/>
      <c r="AO27" s="171"/>
      <c r="AP27" s="22"/>
      <c r="AQ27" s="21"/>
    </row>
    <row r="28" spans="2:43" s="1" customFormat="1" ht="6.75" customHeight="1"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1"/>
    </row>
    <row r="29" spans="2:43" s="1" customFormat="1" ht="25.5" customHeight="1">
      <c r="B29" s="29"/>
      <c r="C29" s="30"/>
      <c r="D29" s="32" t="s">
        <v>31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143">
        <f>ROUND(AK26+AK27,2)</f>
        <v>0</v>
      </c>
      <c r="AL29" s="144"/>
      <c r="AM29" s="144"/>
      <c r="AN29" s="144"/>
      <c r="AO29" s="144"/>
      <c r="AP29" s="30"/>
      <c r="AQ29" s="31"/>
    </row>
    <row r="30" spans="2:43" s="1" customFormat="1" ht="6.75" customHeight="1"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1"/>
    </row>
    <row r="31" spans="2:43" s="2" customFormat="1" ht="14.25" customHeight="1">
      <c r="B31" s="34"/>
      <c r="C31" s="35"/>
      <c r="D31" s="36" t="s">
        <v>32</v>
      </c>
      <c r="E31" s="35"/>
      <c r="F31" s="36" t="s">
        <v>33</v>
      </c>
      <c r="G31" s="35"/>
      <c r="H31" s="35"/>
      <c r="I31" s="35"/>
      <c r="J31" s="35"/>
      <c r="K31" s="35"/>
      <c r="L31" s="162">
        <v>0.21</v>
      </c>
      <c r="M31" s="163"/>
      <c r="N31" s="163"/>
      <c r="O31" s="163"/>
      <c r="P31" s="35"/>
      <c r="Q31" s="35"/>
      <c r="R31" s="35"/>
      <c r="S31" s="35"/>
      <c r="T31" s="38" t="s">
        <v>34</v>
      </c>
      <c r="U31" s="35"/>
      <c r="V31" s="35"/>
      <c r="W31" s="164">
        <f>AK29</f>
        <v>0</v>
      </c>
      <c r="X31" s="163"/>
      <c r="Y31" s="163"/>
      <c r="Z31" s="163"/>
      <c r="AA31" s="163"/>
      <c r="AB31" s="163"/>
      <c r="AC31" s="163"/>
      <c r="AD31" s="163"/>
      <c r="AE31" s="163"/>
      <c r="AF31" s="35"/>
      <c r="AG31" s="35"/>
      <c r="AH31" s="35"/>
      <c r="AI31" s="35"/>
      <c r="AJ31" s="35"/>
      <c r="AK31" s="164">
        <f>W31*0.21</f>
        <v>0</v>
      </c>
      <c r="AL31" s="163"/>
      <c r="AM31" s="163"/>
      <c r="AN31" s="163"/>
      <c r="AO31" s="163"/>
      <c r="AP31" s="35"/>
      <c r="AQ31" s="39"/>
    </row>
    <row r="32" spans="2:43" s="2" customFormat="1" ht="14.25" customHeight="1">
      <c r="B32" s="34"/>
      <c r="C32" s="35"/>
      <c r="D32" s="35"/>
      <c r="E32" s="35"/>
      <c r="F32" s="36" t="s">
        <v>35</v>
      </c>
      <c r="G32" s="35"/>
      <c r="H32" s="35"/>
      <c r="I32" s="35"/>
      <c r="J32" s="35"/>
      <c r="K32" s="35"/>
      <c r="L32" s="162">
        <v>0.15</v>
      </c>
      <c r="M32" s="163"/>
      <c r="N32" s="163"/>
      <c r="O32" s="163"/>
      <c r="P32" s="35"/>
      <c r="Q32" s="35"/>
      <c r="R32" s="35"/>
      <c r="S32" s="35"/>
      <c r="T32" s="38" t="s">
        <v>34</v>
      </c>
      <c r="U32" s="35"/>
      <c r="V32" s="35"/>
      <c r="W32" s="164"/>
      <c r="X32" s="163"/>
      <c r="Y32" s="163"/>
      <c r="Z32" s="163"/>
      <c r="AA32" s="163"/>
      <c r="AB32" s="163"/>
      <c r="AC32" s="163"/>
      <c r="AD32" s="163"/>
      <c r="AE32" s="163"/>
      <c r="AF32" s="35"/>
      <c r="AG32" s="35"/>
      <c r="AH32" s="35"/>
      <c r="AI32" s="35"/>
      <c r="AJ32" s="35"/>
      <c r="AK32" s="164"/>
      <c r="AL32" s="163"/>
      <c r="AM32" s="163"/>
      <c r="AN32" s="163"/>
      <c r="AO32" s="163"/>
      <c r="AP32" s="35"/>
      <c r="AQ32" s="39"/>
    </row>
    <row r="33" spans="2:43" s="2" customFormat="1" ht="14.25" customHeight="1" hidden="1">
      <c r="B33" s="34"/>
      <c r="C33" s="35"/>
      <c r="D33" s="35"/>
      <c r="E33" s="35"/>
      <c r="F33" s="36" t="s">
        <v>36</v>
      </c>
      <c r="G33" s="35"/>
      <c r="H33" s="35"/>
      <c r="I33" s="35"/>
      <c r="J33" s="35"/>
      <c r="K33" s="35"/>
      <c r="L33" s="162">
        <v>0.21</v>
      </c>
      <c r="M33" s="163"/>
      <c r="N33" s="163"/>
      <c r="O33" s="163"/>
      <c r="P33" s="35"/>
      <c r="Q33" s="35"/>
      <c r="R33" s="35"/>
      <c r="S33" s="35"/>
      <c r="T33" s="38" t="s">
        <v>34</v>
      </c>
      <c r="U33" s="35"/>
      <c r="V33" s="35"/>
      <c r="W33" s="164" t="e">
        <f>ROUND(#REF!+SUM(BR93),2)</f>
        <v>#REF!</v>
      </c>
      <c r="X33" s="163"/>
      <c r="Y33" s="163"/>
      <c r="Z33" s="163"/>
      <c r="AA33" s="163"/>
      <c r="AB33" s="163"/>
      <c r="AC33" s="163"/>
      <c r="AD33" s="163"/>
      <c r="AE33" s="163"/>
      <c r="AF33" s="35"/>
      <c r="AG33" s="35"/>
      <c r="AH33" s="35"/>
      <c r="AI33" s="35"/>
      <c r="AJ33" s="35"/>
      <c r="AK33" s="164">
        <v>0</v>
      </c>
      <c r="AL33" s="163"/>
      <c r="AM33" s="163"/>
      <c r="AN33" s="163"/>
      <c r="AO33" s="163"/>
      <c r="AP33" s="35"/>
      <c r="AQ33" s="39"/>
    </row>
    <row r="34" spans="2:43" s="2" customFormat="1" ht="14.25" customHeight="1" hidden="1">
      <c r="B34" s="34"/>
      <c r="C34" s="35"/>
      <c r="D34" s="35"/>
      <c r="E34" s="35"/>
      <c r="F34" s="36" t="s">
        <v>37</v>
      </c>
      <c r="G34" s="35"/>
      <c r="H34" s="35"/>
      <c r="I34" s="35"/>
      <c r="J34" s="35"/>
      <c r="K34" s="35"/>
      <c r="L34" s="162">
        <v>0.15</v>
      </c>
      <c r="M34" s="163"/>
      <c r="N34" s="163"/>
      <c r="O34" s="163"/>
      <c r="P34" s="35"/>
      <c r="Q34" s="35"/>
      <c r="R34" s="35"/>
      <c r="S34" s="35"/>
      <c r="T34" s="38" t="s">
        <v>34</v>
      </c>
      <c r="U34" s="35"/>
      <c r="V34" s="35"/>
      <c r="W34" s="164" t="e">
        <f>ROUND(#REF!+SUM(BS93),2)</f>
        <v>#REF!</v>
      </c>
      <c r="X34" s="163"/>
      <c r="Y34" s="163"/>
      <c r="Z34" s="163"/>
      <c r="AA34" s="163"/>
      <c r="AB34" s="163"/>
      <c r="AC34" s="163"/>
      <c r="AD34" s="163"/>
      <c r="AE34" s="163"/>
      <c r="AF34" s="35"/>
      <c r="AG34" s="35"/>
      <c r="AH34" s="35"/>
      <c r="AI34" s="35"/>
      <c r="AJ34" s="35"/>
      <c r="AK34" s="164">
        <v>0</v>
      </c>
      <c r="AL34" s="163"/>
      <c r="AM34" s="163"/>
      <c r="AN34" s="163"/>
      <c r="AO34" s="163"/>
      <c r="AP34" s="35"/>
      <c r="AQ34" s="39"/>
    </row>
    <row r="35" spans="2:43" s="2" customFormat="1" ht="14.25" customHeight="1" hidden="1">
      <c r="B35" s="34"/>
      <c r="C35" s="35"/>
      <c r="D35" s="35"/>
      <c r="E35" s="35"/>
      <c r="F35" s="36" t="s">
        <v>38</v>
      </c>
      <c r="G35" s="35"/>
      <c r="H35" s="35"/>
      <c r="I35" s="35"/>
      <c r="J35" s="35"/>
      <c r="K35" s="35"/>
      <c r="L35" s="162">
        <v>0</v>
      </c>
      <c r="M35" s="163"/>
      <c r="N35" s="163"/>
      <c r="O35" s="163"/>
      <c r="P35" s="35"/>
      <c r="Q35" s="35"/>
      <c r="R35" s="35"/>
      <c r="S35" s="35"/>
      <c r="T35" s="38" t="s">
        <v>34</v>
      </c>
      <c r="U35" s="35"/>
      <c r="V35" s="35"/>
      <c r="W35" s="164" t="e">
        <f>ROUND(#REF!+SUM(BT93),2)</f>
        <v>#REF!</v>
      </c>
      <c r="X35" s="163"/>
      <c r="Y35" s="163"/>
      <c r="Z35" s="163"/>
      <c r="AA35" s="163"/>
      <c r="AB35" s="163"/>
      <c r="AC35" s="163"/>
      <c r="AD35" s="163"/>
      <c r="AE35" s="163"/>
      <c r="AF35" s="35"/>
      <c r="AG35" s="35"/>
      <c r="AH35" s="35"/>
      <c r="AI35" s="35"/>
      <c r="AJ35" s="35"/>
      <c r="AK35" s="164">
        <v>0</v>
      </c>
      <c r="AL35" s="163"/>
      <c r="AM35" s="163"/>
      <c r="AN35" s="163"/>
      <c r="AO35" s="163"/>
      <c r="AP35" s="35"/>
      <c r="AQ35" s="39"/>
    </row>
    <row r="36" spans="2:43" s="1" customFormat="1" ht="6.75" customHeight="1"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1"/>
    </row>
    <row r="37" spans="2:43" s="1" customFormat="1" ht="25.5" customHeight="1">
      <c r="B37" s="29"/>
      <c r="C37" s="40"/>
      <c r="D37" s="41" t="s">
        <v>39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3" t="s">
        <v>40</v>
      </c>
      <c r="U37" s="42"/>
      <c r="V37" s="42"/>
      <c r="W37" s="42"/>
      <c r="X37" s="154" t="s">
        <v>41</v>
      </c>
      <c r="Y37" s="155"/>
      <c r="Z37" s="155"/>
      <c r="AA37" s="155"/>
      <c r="AB37" s="155"/>
      <c r="AC37" s="42"/>
      <c r="AD37" s="42"/>
      <c r="AE37" s="42"/>
      <c r="AF37" s="42"/>
      <c r="AG37" s="42"/>
      <c r="AH37" s="42"/>
      <c r="AI37" s="42"/>
      <c r="AJ37" s="42"/>
      <c r="AK37" s="156">
        <f>SUM(AK29:AK35)</f>
        <v>0</v>
      </c>
      <c r="AL37" s="155"/>
      <c r="AM37" s="155"/>
      <c r="AN37" s="155"/>
      <c r="AO37" s="157"/>
      <c r="AP37" s="40"/>
      <c r="AQ37" s="31"/>
    </row>
    <row r="38" spans="2:43" s="1" customFormat="1" ht="14.25" customHeight="1">
      <c r="B38" s="29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1"/>
    </row>
    <row r="39" spans="2:43" ht="13.5">
      <c r="B39" s="20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1"/>
    </row>
    <row r="40" spans="2:43" ht="13.5">
      <c r="B40" s="20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1"/>
    </row>
    <row r="41" spans="2:43" ht="13.5">
      <c r="B41" s="2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1"/>
    </row>
    <row r="42" spans="2:43" ht="13.5"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1"/>
    </row>
    <row r="43" spans="2:43" ht="13.5">
      <c r="B43" s="20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1"/>
    </row>
    <row r="44" spans="2:43" ht="13.5">
      <c r="B44" s="2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1"/>
    </row>
    <row r="45" spans="2:43" ht="13.5">
      <c r="B45" s="2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1"/>
    </row>
    <row r="46" spans="2:43" ht="13.5">
      <c r="B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1"/>
    </row>
    <row r="47" spans="2:43" ht="13.5">
      <c r="B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1"/>
    </row>
    <row r="48" spans="2:43" ht="13.5">
      <c r="B48" s="2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1"/>
    </row>
    <row r="49" spans="2:43" s="1" customFormat="1" ht="15">
      <c r="B49" s="29"/>
      <c r="C49" s="30"/>
      <c r="D49" s="44" t="s">
        <v>42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6"/>
      <c r="AA49" s="30"/>
      <c r="AB49" s="30"/>
      <c r="AC49" s="44" t="s">
        <v>43</v>
      </c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6"/>
      <c r="AP49" s="30"/>
      <c r="AQ49" s="31"/>
    </row>
    <row r="50" spans="2:43" ht="13.5">
      <c r="B50" s="20"/>
      <c r="C50" s="22"/>
      <c r="D50" s="47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48"/>
      <c r="AA50" s="22"/>
      <c r="AB50" s="22"/>
      <c r="AC50" s="47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48"/>
      <c r="AP50" s="22"/>
      <c r="AQ50" s="21"/>
    </row>
    <row r="51" spans="2:43" ht="13.5">
      <c r="B51" s="20"/>
      <c r="C51" s="22"/>
      <c r="D51" s="47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48"/>
      <c r="AA51" s="22"/>
      <c r="AB51" s="22"/>
      <c r="AC51" s="47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48"/>
      <c r="AP51" s="22"/>
      <c r="AQ51" s="21"/>
    </row>
    <row r="52" spans="2:43" ht="13.5">
      <c r="B52" s="20"/>
      <c r="C52" s="22"/>
      <c r="D52" s="47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48"/>
      <c r="AA52" s="22"/>
      <c r="AB52" s="22"/>
      <c r="AC52" s="47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48"/>
      <c r="AP52" s="22"/>
      <c r="AQ52" s="21"/>
    </row>
    <row r="53" spans="2:43" ht="13.5">
      <c r="B53" s="20"/>
      <c r="C53" s="22"/>
      <c r="D53" s="47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48"/>
      <c r="AA53" s="22"/>
      <c r="AB53" s="22"/>
      <c r="AC53" s="47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48"/>
      <c r="AP53" s="22"/>
      <c r="AQ53" s="21"/>
    </row>
    <row r="54" spans="2:43" ht="13.5">
      <c r="B54" s="20"/>
      <c r="C54" s="22"/>
      <c r="D54" s="47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48"/>
      <c r="AA54" s="22"/>
      <c r="AB54" s="22"/>
      <c r="AC54" s="47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48"/>
      <c r="AP54" s="22"/>
      <c r="AQ54" s="21"/>
    </row>
    <row r="55" spans="2:43" ht="13.5">
      <c r="B55" s="20"/>
      <c r="C55" s="22"/>
      <c r="D55" s="47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48"/>
      <c r="AA55" s="22"/>
      <c r="AB55" s="22"/>
      <c r="AC55" s="47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48"/>
      <c r="AP55" s="22"/>
      <c r="AQ55" s="21"/>
    </row>
    <row r="56" spans="2:43" ht="13.5">
      <c r="B56" s="20"/>
      <c r="C56" s="22"/>
      <c r="D56" s="47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48"/>
      <c r="AA56" s="22"/>
      <c r="AB56" s="22"/>
      <c r="AC56" s="47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48"/>
      <c r="AP56" s="22"/>
      <c r="AQ56" s="21"/>
    </row>
    <row r="57" spans="2:43" ht="13.5">
      <c r="B57" s="20"/>
      <c r="C57" s="22"/>
      <c r="D57" s="47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48"/>
      <c r="AA57" s="22"/>
      <c r="AB57" s="22"/>
      <c r="AC57" s="47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48"/>
      <c r="AP57" s="22"/>
      <c r="AQ57" s="21"/>
    </row>
    <row r="58" spans="2:43" s="1" customFormat="1" ht="15">
      <c r="B58" s="29"/>
      <c r="C58" s="30"/>
      <c r="D58" s="49" t="s">
        <v>44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1" t="s">
        <v>45</v>
      </c>
      <c r="S58" s="50"/>
      <c r="T58" s="50"/>
      <c r="U58" s="50"/>
      <c r="V58" s="50"/>
      <c r="W58" s="50"/>
      <c r="X58" s="50"/>
      <c r="Y58" s="50"/>
      <c r="Z58" s="52"/>
      <c r="AA58" s="30"/>
      <c r="AB58" s="30"/>
      <c r="AC58" s="49" t="s">
        <v>44</v>
      </c>
      <c r="AD58" s="50"/>
      <c r="AE58" s="50"/>
      <c r="AF58" s="50"/>
      <c r="AG58" s="50"/>
      <c r="AH58" s="50"/>
      <c r="AI58" s="50"/>
      <c r="AJ58" s="50"/>
      <c r="AK58" s="50"/>
      <c r="AL58" s="50"/>
      <c r="AM58" s="51" t="s">
        <v>45</v>
      </c>
      <c r="AN58" s="50"/>
      <c r="AO58" s="52"/>
      <c r="AP58" s="30"/>
      <c r="AQ58" s="31"/>
    </row>
    <row r="59" spans="2:43" ht="13.5">
      <c r="B59" s="20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1"/>
    </row>
    <row r="60" spans="2:43" s="1" customFormat="1" ht="15">
      <c r="B60" s="29"/>
      <c r="C60" s="30"/>
      <c r="D60" s="44" t="s">
        <v>46</v>
      </c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6"/>
      <c r="AA60" s="30"/>
      <c r="AB60" s="30"/>
      <c r="AC60" s="44" t="s">
        <v>47</v>
      </c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6"/>
      <c r="AP60" s="30"/>
      <c r="AQ60" s="31"/>
    </row>
    <row r="61" spans="2:43" ht="13.5">
      <c r="B61" s="20"/>
      <c r="C61" s="22"/>
      <c r="D61" s="47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48"/>
      <c r="AA61" s="22"/>
      <c r="AB61" s="22"/>
      <c r="AC61" s="47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48"/>
      <c r="AP61" s="22"/>
      <c r="AQ61" s="21"/>
    </row>
    <row r="62" spans="2:43" ht="13.5">
      <c r="B62" s="20"/>
      <c r="C62" s="22"/>
      <c r="D62" s="47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48"/>
      <c r="AA62" s="22"/>
      <c r="AB62" s="22"/>
      <c r="AC62" s="47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48"/>
      <c r="AP62" s="22"/>
      <c r="AQ62" s="21"/>
    </row>
    <row r="63" spans="2:43" ht="13.5">
      <c r="B63" s="20"/>
      <c r="C63" s="22"/>
      <c r="D63" s="47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48"/>
      <c r="AA63" s="22"/>
      <c r="AB63" s="22"/>
      <c r="AC63" s="47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48"/>
      <c r="AP63" s="22"/>
      <c r="AQ63" s="21"/>
    </row>
    <row r="64" spans="2:43" ht="13.5">
      <c r="B64" s="20"/>
      <c r="C64" s="22"/>
      <c r="D64" s="47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48"/>
      <c r="AA64" s="22"/>
      <c r="AB64" s="22"/>
      <c r="AC64" s="47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48"/>
      <c r="AP64" s="22"/>
      <c r="AQ64" s="21"/>
    </row>
    <row r="65" spans="2:43" ht="13.5">
      <c r="B65" s="20"/>
      <c r="C65" s="22"/>
      <c r="D65" s="47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48"/>
      <c r="AA65" s="22"/>
      <c r="AB65" s="22"/>
      <c r="AC65" s="47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48"/>
      <c r="AP65" s="22"/>
      <c r="AQ65" s="21"/>
    </row>
    <row r="66" spans="2:43" ht="13.5">
      <c r="B66" s="20"/>
      <c r="C66" s="22"/>
      <c r="D66" s="47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48"/>
      <c r="AA66" s="22"/>
      <c r="AB66" s="22"/>
      <c r="AC66" s="47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48"/>
      <c r="AP66" s="22"/>
      <c r="AQ66" s="21"/>
    </row>
    <row r="67" spans="2:43" ht="13.5">
      <c r="B67" s="20"/>
      <c r="C67" s="22"/>
      <c r="D67" s="47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48"/>
      <c r="AA67" s="22"/>
      <c r="AB67" s="22"/>
      <c r="AC67" s="47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48"/>
      <c r="AP67" s="22"/>
      <c r="AQ67" s="21"/>
    </row>
    <row r="68" spans="2:43" ht="13.5">
      <c r="B68" s="20"/>
      <c r="C68" s="22"/>
      <c r="D68" s="47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48"/>
      <c r="AA68" s="22"/>
      <c r="AB68" s="22"/>
      <c r="AC68" s="47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48"/>
      <c r="AP68" s="22"/>
      <c r="AQ68" s="21"/>
    </row>
    <row r="69" spans="2:43" s="1" customFormat="1" ht="15">
      <c r="B69" s="29"/>
      <c r="C69" s="30"/>
      <c r="D69" s="49" t="s">
        <v>44</v>
      </c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1" t="s">
        <v>45</v>
      </c>
      <c r="S69" s="50"/>
      <c r="T69" s="50"/>
      <c r="U69" s="50"/>
      <c r="V69" s="50"/>
      <c r="W69" s="50"/>
      <c r="X69" s="50"/>
      <c r="Y69" s="50"/>
      <c r="Z69" s="52"/>
      <c r="AA69" s="30"/>
      <c r="AB69" s="30"/>
      <c r="AC69" s="49" t="s">
        <v>44</v>
      </c>
      <c r="AD69" s="50"/>
      <c r="AE69" s="50"/>
      <c r="AF69" s="50"/>
      <c r="AG69" s="50"/>
      <c r="AH69" s="50"/>
      <c r="AI69" s="50"/>
      <c r="AJ69" s="50"/>
      <c r="AK69" s="50"/>
      <c r="AL69" s="50"/>
      <c r="AM69" s="51" t="s">
        <v>45</v>
      </c>
      <c r="AN69" s="50"/>
      <c r="AO69" s="52"/>
      <c r="AP69" s="30"/>
      <c r="AQ69" s="31"/>
    </row>
    <row r="70" spans="2:43" s="1" customFormat="1" ht="6.7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1"/>
    </row>
    <row r="71" spans="2:43" s="1" customFormat="1" ht="6.7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5"/>
    </row>
    <row r="75" spans="2:43" s="1" customFormat="1" ht="6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8"/>
    </row>
    <row r="76" spans="2:43" s="1" customFormat="1" ht="36.75" customHeight="1">
      <c r="B76" s="29"/>
      <c r="C76" s="158" t="s">
        <v>48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31"/>
    </row>
    <row r="77" spans="2:43" s="3" customFormat="1" ht="14.25" customHeight="1">
      <c r="B77" s="59"/>
      <c r="C77" s="26" t="s">
        <v>12</v>
      </c>
      <c r="D77" s="60"/>
      <c r="E77" s="60"/>
      <c r="F77" s="60"/>
      <c r="G77" s="60"/>
      <c r="H77" s="60"/>
      <c r="I77" s="60"/>
      <c r="J77" s="60"/>
      <c r="K77" s="60"/>
      <c r="L77" s="60" t="str">
        <f>K5</f>
        <v>01x</v>
      </c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1"/>
    </row>
    <row r="78" spans="2:43" s="4" customFormat="1" ht="36.75" customHeight="1">
      <c r="B78" s="62"/>
      <c r="C78" s="63" t="s">
        <v>14</v>
      </c>
      <c r="D78" s="64"/>
      <c r="E78" s="64"/>
      <c r="F78" s="64"/>
      <c r="G78" s="64"/>
      <c r="H78" s="64"/>
      <c r="I78" s="64"/>
      <c r="J78" s="64"/>
      <c r="K78" s="64"/>
      <c r="L78" s="160" t="str">
        <f>K6</f>
        <v>Revitalizace Libušského potoka v Lipinách</v>
      </c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64"/>
      <c r="AQ78" s="65"/>
    </row>
    <row r="79" spans="2:43" s="1" customFormat="1" ht="6.75" customHeight="1"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1"/>
    </row>
    <row r="80" spans="2:43" s="1" customFormat="1" ht="15">
      <c r="B80" s="29"/>
      <c r="C80" s="26" t="s">
        <v>18</v>
      </c>
      <c r="D80" s="30"/>
      <c r="E80" s="30"/>
      <c r="F80" s="30"/>
      <c r="G80" s="30"/>
      <c r="H80" s="30"/>
      <c r="I80" s="30"/>
      <c r="J80" s="30"/>
      <c r="K80" s="30"/>
      <c r="L80" s="66" t="str">
        <f>IF(K8="","",K8)</f>
        <v> </v>
      </c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26" t="s">
        <v>20</v>
      </c>
      <c r="AJ80" s="30"/>
      <c r="AK80" s="30"/>
      <c r="AL80" s="30"/>
      <c r="AM80" s="67"/>
      <c r="AN80" s="131">
        <v>43000</v>
      </c>
      <c r="AO80" s="30"/>
      <c r="AP80" s="30"/>
      <c r="AQ80" s="31"/>
    </row>
    <row r="81" spans="2:43" s="1" customFormat="1" ht="6.75" customHeight="1"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1"/>
    </row>
    <row r="82" spans="2:43" s="1" customFormat="1" ht="15" customHeight="1">
      <c r="B82" s="29"/>
      <c r="C82" s="26" t="s">
        <v>21</v>
      </c>
      <c r="D82" s="30"/>
      <c r="E82" s="30"/>
      <c r="F82" s="30"/>
      <c r="G82" s="30"/>
      <c r="H82" s="30"/>
      <c r="I82" s="30"/>
      <c r="J82" s="30"/>
      <c r="K82" s="30"/>
      <c r="L82" s="60" t="str">
        <f>IF(E11="","",E11)</f>
        <v> </v>
      </c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26" t="s">
        <v>25</v>
      </c>
      <c r="AJ82" s="30"/>
      <c r="AK82" s="30"/>
      <c r="AL82" s="30"/>
      <c r="AM82" s="147" t="str">
        <f>IF(E17="","",E17)</f>
        <v> </v>
      </c>
      <c r="AN82" s="147"/>
      <c r="AO82" s="147"/>
      <c r="AP82" s="147"/>
      <c r="AQ82" s="31"/>
    </row>
    <row r="83" spans="2:43" s="1" customFormat="1" ht="15">
      <c r="B83" s="29"/>
      <c r="C83" s="26" t="s">
        <v>24</v>
      </c>
      <c r="D83" s="30"/>
      <c r="E83" s="30"/>
      <c r="F83" s="30"/>
      <c r="G83" s="30"/>
      <c r="H83" s="30"/>
      <c r="I83" s="30"/>
      <c r="J83" s="30"/>
      <c r="K83" s="30"/>
      <c r="L83" s="60" t="str">
        <f>IF(E14="","",E14)</f>
        <v> </v>
      </c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26" t="s">
        <v>27</v>
      </c>
      <c r="AJ83" s="30"/>
      <c r="AK83" s="30"/>
      <c r="AL83" s="30"/>
      <c r="AM83" s="147" t="str">
        <f>IF(E20="","",E20)</f>
        <v> </v>
      </c>
      <c r="AN83" s="147"/>
      <c r="AO83" s="147"/>
      <c r="AP83" s="147"/>
      <c r="AQ83" s="31"/>
    </row>
    <row r="84" spans="2:43" s="1" customFormat="1" ht="10.5" customHeight="1"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1"/>
    </row>
    <row r="85" spans="2:43" s="1" customFormat="1" ht="29.25" customHeight="1">
      <c r="B85" s="29"/>
      <c r="C85" s="150" t="s">
        <v>49</v>
      </c>
      <c r="D85" s="151"/>
      <c r="E85" s="151"/>
      <c r="F85" s="151"/>
      <c r="G85" s="151"/>
      <c r="H85" s="42"/>
      <c r="I85" s="152" t="s">
        <v>50</v>
      </c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2" t="s">
        <v>51</v>
      </c>
      <c r="AH85" s="151"/>
      <c r="AI85" s="151"/>
      <c r="AJ85" s="151"/>
      <c r="AK85" s="151"/>
      <c r="AL85" s="151"/>
      <c r="AM85" s="151"/>
      <c r="AN85" s="152" t="s">
        <v>52</v>
      </c>
      <c r="AO85" s="151"/>
      <c r="AP85" s="153"/>
      <c r="AQ85" s="31"/>
    </row>
    <row r="86" spans="2:43" s="1" customFormat="1" ht="10.5" customHeight="1">
      <c r="B86" s="29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1"/>
    </row>
    <row r="87" spans="2:62" s="4" customFormat="1" ht="32.25" customHeight="1">
      <c r="B87" s="62"/>
      <c r="C87" s="68" t="s">
        <v>53</v>
      </c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145">
        <f>ROUND(SUM(AG88:AG90),2)</f>
        <v>0</v>
      </c>
      <c r="AH87" s="145"/>
      <c r="AI87" s="145"/>
      <c r="AJ87" s="145"/>
      <c r="AK87" s="145"/>
      <c r="AL87" s="145"/>
      <c r="AM87" s="145"/>
      <c r="AN87" s="146">
        <f>AG87*1.21</f>
        <v>0</v>
      </c>
      <c r="AO87" s="146"/>
      <c r="AP87" s="146"/>
      <c r="AQ87" s="65"/>
      <c r="BE87" s="70" t="s">
        <v>54</v>
      </c>
      <c r="BF87" s="70" t="s">
        <v>55</v>
      </c>
      <c r="BG87" s="71" t="s">
        <v>56</v>
      </c>
      <c r="BH87" s="70" t="s">
        <v>57</v>
      </c>
      <c r="BI87" s="70" t="s">
        <v>58</v>
      </c>
      <c r="BJ87" s="70" t="s">
        <v>59</v>
      </c>
    </row>
    <row r="88" spans="1:62" s="5" customFormat="1" ht="16.5" customHeight="1">
      <c r="A88" s="72" t="s">
        <v>60</v>
      </c>
      <c r="B88" s="73"/>
      <c r="C88" s="74"/>
      <c r="D88" s="149" t="s">
        <v>61</v>
      </c>
      <c r="E88" s="149"/>
      <c r="F88" s="149"/>
      <c r="G88" s="149"/>
      <c r="H88" s="149"/>
      <c r="I88" s="75"/>
      <c r="J88" s="149" t="s">
        <v>62</v>
      </c>
      <c r="K88" s="149"/>
      <c r="L88" s="149"/>
      <c r="M88" s="149"/>
      <c r="N88" s="149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1">
        <f>'01 - SO 01 Vodní nádrž a tůň'!M30</f>
        <v>0</v>
      </c>
      <c r="AH88" s="142"/>
      <c r="AI88" s="142"/>
      <c r="AJ88" s="142"/>
      <c r="AK88" s="142"/>
      <c r="AL88" s="142"/>
      <c r="AM88" s="142"/>
      <c r="AN88" s="141">
        <f>AG88*1.21</f>
        <v>0</v>
      </c>
      <c r="AO88" s="142"/>
      <c r="AP88" s="142"/>
      <c r="AQ88" s="76"/>
      <c r="BF88" s="77" t="s">
        <v>63</v>
      </c>
      <c r="BH88" s="77" t="s">
        <v>57</v>
      </c>
      <c r="BI88" s="77" t="s">
        <v>64</v>
      </c>
      <c r="BJ88" s="77" t="s">
        <v>58</v>
      </c>
    </row>
    <row r="89" spans="1:62" s="5" customFormat="1" ht="16.5" customHeight="1">
      <c r="A89" s="72" t="s">
        <v>60</v>
      </c>
      <c r="B89" s="73"/>
      <c r="C89" s="74"/>
      <c r="D89" s="149" t="s">
        <v>65</v>
      </c>
      <c r="E89" s="149"/>
      <c r="F89" s="149"/>
      <c r="G89" s="149"/>
      <c r="H89" s="149"/>
      <c r="I89" s="75"/>
      <c r="J89" s="149" t="s">
        <v>66</v>
      </c>
      <c r="K89" s="149"/>
      <c r="L89" s="149"/>
      <c r="M89" s="149"/>
      <c r="N89" s="149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1">
        <f>'03 - SO 03 Odpadní potrubí'!M30</f>
        <v>0</v>
      </c>
      <c r="AH89" s="142"/>
      <c r="AI89" s="142"/>
      <c r="AJ89" s="142"/>
      <c r="AK89" s="142"/>
      <c r="AL89" s="142"/>
      <c r="AM89" s="142"/>
      <c r="AN89" s="141">
        <f>AG89*1.21</f>
        <v>0</v>
      </c>
      <c r="AO89" s="142"/>
      <c r="AP89" s="142"/>
      <c r="AQ89" s="76"/>
      <c r="BF89" s="77" t="s">
        <v>63</v>
      </c>
      <c r="BH89" s="77" t="s">
        <v>57</v>
      </c>
      <c r="BI89" s="77" t="s">
        <v>67</v>
      </c>
      <c r="BJ89" s="77" t="s">
        <v>58</v>
      </c>
    </row>
    <row r="90" spans="1:62" s="5" customFormat="1" ht="16.5" customHeight="1">
      <c r="A90" s="72" t="s">
        <v>60</v>
      </c>
      <c r="B90" s="73"/>
      <c r="C90" s="74"/>
      <c r="D90" s="149" t="s">
        <v>68</v>
      </c>
      <c r="E90" s="149"/>
      <c r="F90" s="149"/>
      <c r="G90" s="149"/>
      <c r="H90" s="149"/>
      <c r="I90" s="75"/>
      <c r="J90" s="149" t="s">
        <v>69</v>
      </c>
      <c r="K90" s="149"/>
      <c r="L90" s="149"/>
      <c r="M90" s="149"/>
      <c r="N90" s="149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1">
        <f>'101 - VON'!M30</f>
        <v>0</v>
      </c>
      <c r="AH90" s="142"/>
      <c r="AI90" s="142"/>
      <c r="AJ90" s="142"/>
      <c r="AK90" s="142"/>
      <c r="AL90" s="142"/>
      <c r="AM90" s="142"/>
      <c r="AN90" s="141">
        <f>AG90*1.21</f>
        <v>0</v>
      </c>
      <c r="AO90" s="142"/>
      <c r="AP90" s="142"/>
      <c r="AQ90" s="76"/>
      <c r="BF90" s="77" t="s">
        <v>63</v>
      </c>
      <c r="BH90" s="77" t="s">
        <v>57</v>
      </c>
      <c r="BI90" s="77" t="s">
        <v>70</v>
      </c>
      <c r="BJ90" s="77" t="s">
        <v>58</v>
      </c>
    </row>
    <row r="91" spans="2:43" ht="13.5">
      <c r="B91" s="20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1"/>
    </row>
    <row r="92" spans="2:43" s="1" customFormat="1" ht="30" customHeight="1">
      <c r="B92" s="29"/>
      <c r="C92" s="68" t="s">
        <v>71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146">
        <v>0</v>
      </c>
      <c r="AH92" s="146"/>
      <c r="AI92" s="146"/>
      <c r="AJ92" s="146"/>
      <c r="AK92" s="146"/>
      <c r="AL92" s="146"/>
      <c r="AM92" s="146"/>
      <c r="AN92" s="146">
        <f>AG92*1.21</f>
        <v>0</v>
      </c>
      <c r="AO92" s="146"/>
      <c r="AP92" s="146"/>
      <c r="AQ92" s="31"/>
    </row>
    <row r="93" spans="2:43" s="1" customFormat="1" ht="10.5" customHeigh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1"/>
    </row>
    <row r="94" spans="2:43" s="1" customFormat="1" ht="30" customHeight="1">
      <c r="B94" s="29"/>
      <c r="C94" s="78" t="s">
        <v>72</v>
      </c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148">
        <f>ROUND(AG87+AG92,2)</f>
        <v>0</v>
      </c>
      <c r="AH94" s="148"/>
      <c r="AI94" s="148"/>
      <c r="AJ94" s="148"/>
      <c r="AK94" s="148"/>
      <c r="AL94" s="148"/>
      <c r="AM94" s="148"/>
      <c r="AN94" s="148">
        <f>AN87+AN92</f>
        <v>0</v>
      </c>
      <c r="AO94" s="148"/>
      <c r="AP94" s="148"/>
      <c r="AQ94" s="31"/>
    </row>
    <row r="95" spans="2:43" s="1" customFormat="1" ht="6.75" customHeight="1"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AP95" s="54"/>
      <c r="AQ95" s="55"/>
    </row>
  </sheetData>
  <sheetProtection/>
  <mergeCells count="51">
    <mergeCell ref="L31:O31"/>
    <mergeCell ref="W31:AE31"/>
    <mergeCell ref="AK31:AO31"/>
    <mergeCell ref="C2:AP2"/>
    <mergeCell ref="C4:AP4"/>
    <mergeCell ref="K5:AO5"/>
    <mergeCell ref="K6:AO6"/>
    <mergeCell ref="E23:AN23"/>
    <mergeCell ref="AK26:AO26"/>
    <mergeCell ref="AK27:AO27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D88:H88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D90:H90"/>
    <mergeCell ref="J90:AF90"/>
    <mergeCell ref="AG92:AM92"/>
    <mergeCell ref="AG89:AM89"/>
    <mergeCell ref="D89:H89"/>
    <mergeCell ref="J89:AF89"/>
    <mergeCell ref="AN92:AP92"/>
    <mergeCell ref="AG94:AM94"/>
    <mergeCell ref="AN94:AP94"/>
    <mergeCell ref="AN90:AP90"/>
    <mergeCell ref="AG90:AM90"/>
    <mergeCell ref="J88:AF88"/>
    <mergeCell ref="AN89:AP89"/>
    <mergeCell ref="AK29:AO29"/>
    <mergeCell ref="AN88:AP88"/>
    <mergeCell ref="AG88:AM88"/>
    <mergeCell ref="AG87:AM87"/>
    <mergeCell ref="AN87:AP87"/>
    <mergeCell ref="AM82:AP82"/>
    <mergeCell ref="AM83:AP83"/>
  </mergeCells>
  <hyperlinks>
    <hyperlink ref="K1:S1" location="C2" display="1) Souhrnný list stavby"/>
    <hyperlink ref="W1:AF1" location="C87" display="2) Rekapitulace objektů"/>
    <hyperlink ref="A88" location="'01 - SO 01 Vodní nádrž a tůň'!C2" display="/"/>
    <hyperlink ref="A89" location="'03 - SO 03 Odpadní potrubí'!C2" display="/"/>
    <hyperlink ref="A90" location="'101 - VON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7"/>
  <sheetViews>
    <sheetView showGridLines="0" zoomScale="145" zoomScaleNormal="145" zoomScalePageLayoutView="0" workbookViewId="0" topLeftCell="A1">
      <pane ySplit="1" topLeftCell="A151" activePane="bottomLeft" state="frozen"/>
      <selection pane="topLeft" activeCell="A1" sqref="A1"/>
      <selection pane="bottomLeft" activeCell="L165" activeCellId="22" sqref="L121:M121 L122:M122 L123:M123 L124:M124 L125:M125 L126:M126 L127:M127 L128:M128 L129:M129 L130:M130 L131:M131 L132:M132 L134:M134 L138:M138 L142:M142 L146:M146 L150:M150 L154:M154 L155:M155 L156:M156 L159:M159 L162:M162 L165:M16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  <col min="20" max="20" width="16.33203125" style="0" customWidth="1"/>
    <col min="33" max="54" width="9.33203125" style="0" hidden="1" customWidth="1"/>
  </cols>
  <sheetData>
    <row r="1" spans="1:55" ht="21.75" customHeight="1">
      <c r="A1" s="79"/>
      <c r="B1" s="11"/>
      <c r="C1" s="11"/>
      <c r="D1" s="12" t="s">
        <v>1</v>
      </c>
      <c r="E1" s="11"/>
      <c r="F1" s="13" t="s">
        <v>73</v>
      </c>
      <c r="G1" s="13"/>
      <c r="H1" s="182" t="s">
        <v>74</v>
      </c>
      <c r="I1" s="182"/>
      <c r="J1" s="182"/>
      <c r="K1" s="182"/>
      <c r="L1" s="13" t="s">
        <v>75</v>
      </c>
      <c r="M1" s="11"/>
      <c r="N1" s="11"/>
      <c r="O1" s="12" t="s">
        <v>76</v>
      </c>
      <c r="P1" s="11"/>
      <c r="Q1" s="11"/>
      <c r="R1" s="11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3:35" ht="36.75" customHeight="1">
      <c r="C2" s="165" t="s">
        <v>6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AI2" s="16" t="s">
        <v>64</v>
      </c>
    </row>
    <row r="3" spans="2:35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I3" s="16" t="s">
        <v>77</v>
      </c>
    </row>
    <row r="4" spans="2:35" ht="36.75" customHeight="1">
      <c r="B4" s="20"/>
      <c r="C4" s="158" t="s">
        <v>78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21"/>
      <c r="AI4" s="16" t="s">
        <v>5</v>
      </c>
    </row>
    <row r="5" spans="2:18" ht="6.75" customHeight="1">
      <c r="B5" s="2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1"/>
    </row>
    <row r="6" spans="2:18" ht="24.75" customHeight="1">
      <c r="B6" s="20"/>
      <c r="C6" s="22"/>
      <c r="D6" s="26" t="s">
        <v>14</v>
      </c>
      <c r="E6" s="22"/>
      <c r="F6" s="192" t="str">
        <f>'Rekapitulace stavby'!K6</f>
        <v>Revitalizace Libušského potoka v Lipinách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22"/>
      <c r="R6" s="21"/>
    </row>
    <row r="7" spans="2:18" s="1" customFormat="1" ht="32.25" customHeight="1">
      <c r="B7" s="29"/>
      <c r="C7" s="30"/>
      <c r="D7" s="25" t="s">
        <v>79</v>
      </c>
      <c r="E7" s="30"/>
      <c r="F7" s="169" t="s">
        <v>80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30"/>
      <c r="R7" s="31"/>
    </row>
    <row r="8" spans="2:18" s="1" customFormat="1" ht="14.25" customHeight="1">
      <c r="B8" s="29"/>
      <c r="C8" s="30"/>
      <c r="D8" s="26" t="s">
        <v>16</v>
      </c>
      <c r="E8" s="30"/>
      <c r="F8" s="24" t="s">
        <v>4</v>
      </c>
      <c r="G8" s="30"/>
      <c r="H8" s="30"/>
      <c r="I8" s="30"/>
      <c r="J8" s="30"/>
      <c r="K8" s="30"/>
      <c r="L8" s="30"/>
      <c r="M8" s="26" t="s">
        <v>17</v>
      </c>
      <c r="N8" s="30"/>
      <c r="O8" s="24" t="s">
        <v>4</v>
      </c>
      <c r="P8" s="30"/>
      <c r="Q8" s="30"/>
      <c r="R8" s="31"/>
    </row>
    <row r="9" spans="2:18" s="1" customFormat="1" ht="14.25" customHeight="1">
      <c r="B9" s="29"/>
      <c r="C9" s="30"/>
      <c r="D9" s="26" t="s">
        <v>18</v>
      </c>
      <c r="E9" s="30"/>
      <c r="F9" s="24" t="s">
        <v>19</v>
      </c>
      <c r="G9" s="30"/>
      <c r="H9" s="30"/>
      <c r="I9" s="30"/>
      <c r="J9" s="30"/>
      <c r="K9" s="30"/>
      <c r="L9" s="30"/>
      <c r="M9" s="26" t="s">
        <v>20</v>
      </c>
      <c r="N9" s="30"/>
      <c r="O9" s="195"/>
      <c r="P9" s="195"/>
      <c r="Q9" s="30"/>
      <c r="R9" s="31"/>
    </row>
    <row r="10" spans="2:18" s="1" customFormat="1" ht="10.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25" customHeight="1">
      <c r="B11" s="29"/>
      <c r="C11" s="30"/>
      <c r="D11" s="26" t="s">
        <v>21</v>
      </c>
      <c r="E11" s="30"/>
      <c r="F11" s="30"/>
      <c r="G11" s="30"/>
      <c r="H11" s="30"/>
      <c r="I11" s="30"/>
      <c r="J11" s="30"/>
      <c r="K11" s="30"/>
      <c r="L11" s="30"/>
      <c r="M11" s="26" t="s">
        <v>22</v>
      </c>
      <c r="N11" s="30"/>
      <c r="O11" s="167">
        <f>IF('Rekapitulace stavby'!AN10="","",'Rekapitulace stavby'!AN10)</f>
      </c>
      <c r="P11" s="167"/>
      <c r="Q11" s="30"/>
      <c r="R11" s="31"/>
    </row>
    <row r="12" spans="2:18" s="1" customFormat="1" ht="18" customHeight="1">
      <c r="B12" s="29"/>
      <c r="C12" s="30"/>
      <c r="D12" s="30"/>
      <c r="E12" s="24" t="str">
        <f>IF('Rekapitulace stavby'!E11="","",'Rekapitulace stavby'!E11)</f>
        <v> </v>
      </c>
      <c r="F12" s="30"/>
      <c r="G12" s="30"/>
      <c r="H12" s="30"/>
      <c r="I12" s="30"/>
      <c r="J12" s="30"/>
      <c r="K12" s="30"/>
      <c r="L12" s="30"/>
      <c r="M12" s="26" t="s">
        <v>23</v>
      </c>
      <c r="N12" s="30"/>
      <c r="O12" s="167">
        <f>IF('Rekapitulace stavby'!AN11="","",'Rekapitulace stavby'!AN11)</f>
      </c>
      <c r="P12" s="167"/>
      <c r="Q12" s="30"/>
      <c r="R12" s="31"/>
    </row>
    <row r="13" spans="2:18" s="1" customFormat="1" ht="6.7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25" customHeight="1">
      <c r="B14" s="29"/>
      <c r="C14" s="30"/>
      <c r="D14" s="26" t="s">
        <v>24</v>
      </c>
      <c r="E14" s="30"/>
      <c r="F14" s="30"/>
      <c r="G14" s="30"/>
      <c r="H14" s="30"/>
      <c r="I14" s="30"/>
      <c r="J14" s="30"/>
      <c r="K14" s="30"/>
      <c r="L14" s="30"/>
      <c r="M14" s="26" t="s">
        <v>22</v>
      </c>
      <c r="N14" s="30"/>
      <c r="O14" s="167">
        <f>IF('Rekapitulace stavby'!AN13="","",'Rekapitulace stavby'!AN13)</f>
      </c>
      <c r="P14" s="167"/>
      <c r="Q14" s="30"/>
      <c r="R14" s="31"/>
    </row>
    <row r="15" spans="2:18" s="1" customFormat="1" ht="18" customHeight="1">
      <c r="B15" s="29"/>
      <c r="C15" s="30"/>
      <c r="D15" s="30"/>
      <c r="E15" s="24" t="str">
        <f>IF('Rekapitulace stavby'!E14="","",'Rekapitulace stavby'!E14)</f>
        <v> </v>
      </c>
      <c r="F15" s="30"/>
      <c r="G15" s="30"/>
      <c r="H15" s="30"/>
      <c r="I15" s="30"/>
      <c r="J15" s="30"/>
      <c r="K15" s="30"/>
      <c r="L15" s="30"/>
      <c r="M15" s="26" t="s">
        <v>23</v>
      </c>
      <c r="N15" s="30"/>
      <c r="O15" s="167">
        <f>IF('Rekapitulace stavby'!AN14="","",'Rekapitulace stavby'!AN14)</f>
      </c>
      <c r="P15" s="167"/>
      <c r="Q15" s="30"/>
      <c r="R15" s="31"/>
    </row>
    <row r="16" spans="2:18" s="1" customFormat="1" ht="6.7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25" customHeight="1">
      <c r="B17" s="29"/>
      <c r="C17" s="30"/>
      <c r="D17" s="26" t="s">
        <v>25</v>
      </c>
      <c r="E17" s="30"/>
      <c r="F17" s="30"/>
      <c r="G17" s="30"/>
      <c r="H17" s="30"/>
      <c r="I17" s="30"/>
      <c r="J17" s="30"/>
      <c r="K17" s="30"/>
      <c r="L17" s="30"/>
      <c r="M17" s="26" t="s">
        <v>22</v>
      </c>
      <c r="N17" s="30"/>
      <c r="O17" s="167">
        <f>IF('Rekapitulace stavby'!AN16="","",'Rekapitulace stavby'!AN16)</f>
      </c>
      <c r="P17" s="167"/>
      <c r="Q17" s="30"/>
      <c r="R17" s="31"/>
    </row>
    <row r="18" spans="2:18" s="1" customFormat="1" ht="18" customHeight="1">
      <c r="B18" s="29"/>
      <c r="C18" s="30"/>
      <c r="D18" s="30"/>
      <c r="E18" s="24" t="str">
        <f>IF('Rekapitulace stavby'!E17="","",'Rekapitulace stavby'!E17)</f>
        <v> </v>
      </c>
      <c r="F18" s="30"/>
      <c r="G18" s="30"/>
      <c r="H18" s="30"/>
      <c r="I18" s="30"/>
      <c r="J18" s="30"/>
      <c r="K18" s="30"/>
      <c r="L18" s="30"/>
      <c r="M18" s="26" t="s">
        <v>23</v>
      </c>
      <c r="N18" s="30"/>
      <c r="O18" s="167">
        <f>IF('Rekapitulace stavby'!AN17="","",'Rekapitulace stavby'!AN17)</f>
      </c>
      <c r="P18" s="167"/>
      <c r="Q18" s="30"/>
      <c r="R18" s="31"/>
    </row>
    <row r="19" spans="2:18" s="1" customFormat="1" ht="6.7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25" customHeight="1">
      <c r="B20" s="29"/>
      <c r="C20" s="30"/>
      <c r="D20" s="26" t="s">
        <v>27</v>
      </c>
      <c r="E20" s="30"/>
      <c r="F20" s="30"/>
      <c r="G20" s="30"/>
      <c r="H20" s="30"/>
      <c r="I20" s="30"/>
      <c r="J20" s="30"/>
      <c r="K20" s="30"/>
      <c r="L20" s="30"/>
      <c r="M20" s="26" t="s">
        <v>22</v>
      </c>
      <c r="N20" s="30"/>
      <c r="O20" s="167">
        <f>IF('Rekapitulace stavby'!AN19="","",'Rekapitulace stavby'!AN19)</f>
      </c>
      <c r="P20" s="167"/>
      <c r="Q20" s="30"/>
      <c r="R20" s="31"/>
    </row>
    <row r="21" spans="2:18" s="1" customFormat="1" ht="18" customHeight="1">
      <c r="B21" s="29"/>
      <c r="C21" s="30"/>
      <c r="D21" s="30"/>
      <c r="E21" s="24" t="str">
        <f>IF('Rekapitulace stavby'!E20="","",'Rekapitulace stavby'!E20)</f>
        <v> </v>
      </c>
      <c r="F21" s="30"/>
      <c r="G21" s="30"/>
      <c r="H21" s="30"/>
      <c r="I21" s="30"/>
      <c r="J21" s="30"/>
      <c r="K21" s="30"/>
      <c r="L21" s="30"/>
      <c r="M21" s="26" t="s">
        <v>23</v>
      </c>
      <c r="N21" s="30"/>
      <c r="O21" s="167">
        <f>IF('Rekapitulace stavby'!AN20="","",'Rekapitulace stavby'!AN20)</f>
      </c>
      <c r="P21" s="167"/>
      <c r="Q21" s="30"/>
      <c r="R21" s="31"/>
    </row>
    <row r="22" spans="2:18" s="1" customFormat="1" ht="6.7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25" customHeight="1">
      <c r="B23" s="29"/>
      <c r="C23" s="30"/>
      <c r="D23" s="26" t="s">
        <v>28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16.5" customHeight="1">
      <c r="B24" s="29"/>
      <c r="C24" s="30"/>
      <c r="D24" s="30"/>
      <c r="E24" s="170" t="s">
        <v>4</v>
      </c>
      <c r="F24" s="170"/>
      <c r="G24" s="170"/>
      <c r="H24" s="170"/>
      <c r="I24" s="170"/>
      <c r="J24" s="170"/>
      <c r="K24" s="170"/>
      <c r="L24" s="170"/>
      <c r="M24" s="30"/>
      <c r="N24" s="30"/>
      <c r="O24" s="30"/>
      <c r="P24" s="30"/>
      <c r="Q24" s="30"/>
      <c r="R24" s="31"/>
    </row>
    <row r="25" spans="2:18" s="1" customFormat="1" ht="6.7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75" customHeight="1">
      <c r="B26" s="29"/>
      <c r="C26" s="3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0"/>
      <c r="R26" s="31"/>
    </row>
    <row r="27" spans="2:18" s="1" customFormat="1" ht="14.25" customHeight="1">
      <c r="B27" s="29"/>
      <c r="C27" s="30"/>
      <c r="D27" s="80" t="s">
        <v>81</v>
      </c>
      <c r="E27" s="30"/>
      <c r="F27" s="30"/>
      <c r="G27" s="30"/>
      <c r="H27" s="30"/>
      <c r="I27" s="30"/>
      <c r="J27" s="30"/>
      <c r="K27" s="30"/>
      <c r="L27" s="30"/>
      <c r="M27" s="171">
        <f>N88</f>
        <v>0</v>
      </c>
      <c r="N27" s="171"/>
      <c r="O27" s="171"/>
      <c r="P27" s="171"/>
      <c r="Q27" s="30"/>
      <c r="R27" s="31"/>
    </row>
    <row r="28" spans="2:18" s="1" customFormat="1" ht="14.25" customHeight="1">
      <c r="B28" s="29"/>
      <c r="C28" s="30"/>
      <c r="D28" s="28" t="s">
        <v>82</v>
      </c>
      <c r="E28" s="30"/>
      <c r="F28" s="30"/>
      <c r="G28" s="30"/>
      <c r="H28" s="30"/>
      <c r="I28" s="30"/>
      <c r="J28" s="30"/>
      <c r="K28" s="30"/>
      <c r="L28" s="30"/>
      <c r="M28" s="171">
        <f>N99</f>
        <v>0</v>
      </c>
      <c r="N28" s="171"/>
      <c r="O28" s="171"/>
      <c r="P28" s="171"/>
      <c r="Q28" s="30"/>
      <c r="R28" s="31"/>
    </row>
    <row r="29" spans="2:18" s="1" customFormat="1" ht="6.7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4.75" customHeight="1">
      <c r="B30" s="29"/>
      <c r="C30" s="30"/>
      <c r="D30" s="81" t="s">
        <v>31</v>
      </c>
      <c r="E30" s="30"/>
      <c r="F30" s="30"/>
      <c r="G30" s="30"/>
      <c r="H30" s="30"/>
      <c r="I30" s="30"/>
      <c r="J30" s="30"/>
      <c r="K30" s="30"/>
      <c r="L30" s="30"/>
      <c r="M30" s="207">
        <f>ROUND(M27+M28,2)</f>
        <v>0</v>
      </c>
      <c r="N30" s="194"/>
      <c r="O30" s="194"/>
      <c r="P30" s="194"/>
      <c r="Q30" s="30"/>
      <c r="R30" s="31"/>
    </row>
    <row r="31" spans="2:18" s="1" customFormat="1" ht="6.75" customHeight="1">
      <c r="B31" s="29"/>
      <c r="C31" s="3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0"/>
      <c r="R31" s="31"/>
    </row>
    <row r="32" spans="2:18" s="1" customFormat="1" ht="14.25" customHeight="1">
      <c r="B32" s="29"/>
      <c r="C32" s="30"/>
      <c r="D32" s="36" t="s">
        <v>32</v>
      </c>
      <c r="E32" s="36" t="s">
        <v>33</v>
      </c>
      <c r="F32" s="37">
        <v>0.21</v>
      </c>
      <c r="G32" s="82" t="s">
        <v>34</v>
      </c>
      <c r="H32" s="205">
        <f>M30</f>
        <v>0</v>
      </c>
      <c r="I32" s="194"/>
      <c r="J32" s="194"/>
      <c r="K32" s="30"/>
      <c r="L32" s="30"/>
      <c r="M32" s="205">
        <f>H32*0.21</f>
        <v>0</v>
      </c>
      <c r="N32" s="194"/>
      <c r="O32" s="194"/>
      <c r="P32" s="194"/>
      <c r="Q32" s="30"/>
      <c r="R32" s="31"/>
    </row>
    <row r="33" spans="2:18" s="1" customFormat="1" ht="14.25" customHeight="1">
      <c r="B33" s="29"/>
      <c r="C33" s="30"/>
      <c r="D33" s="30"/>
      <c r="E33" s="36" t="s">
        <v>35</v>
      </c>
      <c r="F33" s="37">
        <v>0.15</v>
      </c>
      <c r="G33" s="82" t="s">
        <v>34</v>
      </c>
      <c r="H33" s="205"/>
      <c r="I33" s="194"/>
      <c r="J33" s="194"/>
      <c r="K33" s="30"/>
      <c r="L33" s="30"/>
      <c r="M33" s="205"/>
      <c r="N33" s="194"/>
      <c r="O33" s="194"/>
      <c r="P33" s="194"/>
      <c r="Q33" s="30"/>
      <c r="R33" s="31"/>
    </row>
    <row r="34" spans="2:18" s="1" customFormat="1" ht="14.25" customHeight="1" hidden="1">
      <c r="B34" s="29"/>
      <c r="C34" s="30"/>
      <c r="D34" s="30"/>
      <c r="E34" s="36" t="s">
        <v>36</v>
      </c>
      <c r="F34" s="37">
        <v>0.21</v>
      </c>
      <c r="G34" s="82" t="s">
        <v>34</v>
      </c>
      <c r="H34" s="205" t="e">
        <f>ROUND((SUM(AV99:AV100)+SUM(AV118:AV167)),2)</f>
        <v>#REF!</v>
      </c>
      <c r="I34" s="194"/>
      <c r="J34" s="194"/>
      <c r="K34" s="30"/>
      <c r="L34" s="30"/>
      <c r="M34" s="205">
        <v>0</v>
      </c>
      <c r="N34" s="194"/>
      <c r="O34" s="194"/>
      <c r="P34" s="194"/>
      <c r="Q34" s="30"/>
      <c r="R34" s="31"/>
    </row>
    <row r="35" spans="2:18" s="1" customFormat="1" ht="14.25" customHeight="1" hidden="1">
      <c r="B35" s="29"/>
      <c r="C35" s="30"/>
      <c r="D35" s="30"/>
      <c r="E35" s="36" t="s">
        <v>37</v>
      </c>
      <c r="F35" s="37">
        <v>0.15</v>
      </c>
      <c r="G35" s="82" t="s">
        <v>34</v>
      </c>
      <c r="H35" s="205" t="e">
        <f>ROUND((SUM(AW99:AW100)+SUM(AW118:AW167)),2)</f>
        <v>#REF!</v>
      </c>
      <c r="I35" s="194"/>
      <c r="J35" s="194"/>
      <c r="K35" s="30"/>
      <c r="L35" s="30"/>
      <c r="M35" s="205">
        <v>0</v>
      </c>
      <c r="N35" s="194"/>
      <c r="O35" s="194"/>
      <c r="P35" s="194"/>
      <c r="Q35" s="30"/>
      <c r="R35" s="31"/>
    </row>
    <row r="36" spans="2:18" s="1" customFormat="1" ht="14.25" customHeight="1" hidden="1">
      <c r="B36" s="29"/>
      <c r="C36" s="30"/>
      <c r="D36" s="30"/>
      <c r="E36" s="36" t="s">
        <v>38</v>
      </c>
      <c r="F36" s="37">
        <v>0</v>
      </c>
      <c r="G36" s="82" t="s">
        <v>34</v>
      </c>
      <c r="H36" s="205" t="e">
        <f>ROUND((SUM(AX99:AX100)+SUM(AX118:AX167)),2)</f>
        <v>#REF!</v>
      </c>
      <c r="I36" s="194"/>
      <c r="J36" s="194"/>
      <c r="K36" s="30"/>
      <c r="L36" s="30"/>
      <c r="M36" s="205">
        <v>0</v>
      </c>
      <c r="N36" s="194"/>
      <c r="O36" s="194"/>
      <c r="P36" s="194"/>
      <c r="Q36" s="30"/>
      <c r="R36" s="31"/>
    </row>
    <row r="37" spans="2:18" s="1" customFormat="1" ht="6.7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4.75" customHeight="1">
      <c r="B38" s="29"/>
      <c r="C38" s="40"/>
      <c r="D38" s="41" t="s">
        <v>39</v>
      </c>
      <c r="E38" s="42"/>
      <c r="F38" s="42"/>
      <c r="G38" s="83" t="s">
        <v>40</v>
      </c>
      <c r="H38" s="43" t="s">
        <v>41</v>
      </c>
      <c r="I38" s="42"/>
      <c r="J38" s="42"/>
      <c r="K38" s="42"/>
      <c r="L38" s="156">
        <f>SUM(M30:M36)</f>
        <v>0</v>
      </c>
      <c r="M38" s="156"/>
      <c r="N38" s="156"/>
      <c r="O38" s="156"/>
      <c r="P38" s="206"/>
      <c r="Q38" s="40"/>
      <c r="R38" s="31"/>
    </row>
    <row r="39" spans="2:18" s="1" customFormat="1" ht="14.2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2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1"/>
    </row>
    <row r="42" spans="2:18" ht="13.5"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1"/>
    </row>
    <row r="43" spans="2:18" ht="13.5">
      <c r="B43" s="20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1"/>
    </row>
    <row r="44" spans="2:18" ht="13.5">
      <c r="B44" s="2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1"/>
    </row>
    <row r="45" spans="2:18" ht="13.5">
      <c r="B45" s="2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1"/>
    </row>
    <row r="46" spans="2:18" ht="13.5">
      <c r="B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1"/>
    </row>
    <row r="47" spans="2:18" ht="13.5">
      <c r="B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1"/>
    </row>
    <row r="48" spans="2:18" ht="13.5">
      <c r="B48" s="2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1"/>
    </row>
    <row r="49" spans="2:18" ht="13.5">
      <c r="B49" s="2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1"/>
    </row>
    <row r="50" spans="2:18" s="1" customFormat="1" ht="15">
      <c r="B50" s="29"/>
      <c r="C50" s="30"/>
      <c r="D50" s="44" t="s">
        <v>42</v>
      </c>
      <c r="E50" s="45"/>
      <c r="F50" s="45"/>
      <c r="G50" s="45"/>
      <c r="H50" s="46"/>
      <c r="I50" s="30"/>
      <c r="J50" s="44" t="s">
        <v>43</v>
      </c>
      <c r="K50" s="45"/>
      <c r="L50" s="45"/>
      <c r="M50" s="45"/>
      <c r="N50" s="45"/>
      <c r="O50" s="45"/>
      <c r="P50" s="46"/>
      <c r="Q50" s="30"/>
      <c r="R50" s="31"/>
    </row>
    <row r="51" spans="2:18" ht="13.5">
      <c r="B51" s="20"/>
      <c r="C51" s="22"/>
      <c r="D51" s="47"/>
      <c r="E51" s="22"/>
      <c r="F51" s="22"/>
      <c r="G51" s="22"/>
      <c r="H51" s="48"/>
      <c r="I51" s="22"/>
      <c r="J51" s="47"/>
      <c r="K51" s="22"/>
      <c r="L51" s="22"/>
      <c r="M51" s="22"/>
      <c r="N51" s="22"/>
      <c r="O51" s="22"/>
      <c r="P51" s="48"/>
      <c r="Q51" s="22"/>
      <c r="R51" s="21"/>
    </row>
    <row r="52" spans="2:18" ht="13.5">
      <c r="B52" s="20"/>
      <c r="C52" s="22"/>
      <c r="D52" s="47"/>
      <c r="E52" s="22"/>
      <c r="F52" s="22"/>
      <c r="G52" s="22"/>
      <c r="H52" s="48"/>
      <c r="I52" s="22"/>
      <c r="J52" s="47"/>
      <c r="K52" s="22"/>
      <c r="L52" s="22"/>
      <c r="M52" s="22"/>
      <c r="N52" s="22"/>
      <c r="O52" s="22"/>
      <c r="P52" s="48"/>
      <c r="Q52" s="22"/>
      <c r="R52" s="21"/>
    </row>
    <row r="53" spans="2:18" ht="13.5">
      <c r="B53" s="20"/>
      <c r="C53" s="22"/>
      <c r="D53" s="47"/>
      <c r="E53" s="22"/>
      <c r="F53" s="22"/>
      <c r="G53" s="22"/>
      <c r="H53" s="48"/>
      <c r="I53" s="22"/>
      <c r="J53" s="47"/>
      <c r="K53" s="22"/>
      <c r="L53" s="22"/>
      <c r="M53" s="22"/>
      <c r="N53" s="22"/>
      <c r="O53" s="22"/>
      <c r="P53" s="48"/>
      <c r="Q53" s="22"/>
      <c r="R53" s="21"/>
    </row>
    <row r="54" spans="2:18" ht="13.5">
      <c r="B54" s="20"/>
      <c r="C54" s="22"/>
      <c r="D54" s="47"/>
      <c r="E54" s="22"/>
      <c r="F54" s="22"/>
      <c r="G54" s="22"/>
      <c r="H54" s="48"/>
      <c r="I54" s="22"/>
      <c r="J54" s="47"/>
      <c r="K54" s="22"/>
      <c r="L54" s="22"/>
      <c r="M54" s="22"/>
      <c r="N54" s="22"/>
      <c r="O54" s="22"/>
      <c r="P54" s="48"/>
      <c r="Q54" s="22"/>
      <c r="R54" s="21"/>
    </row>
    <row r="55" spans="2:18" ht="13.5">
      <c r="B55" s="20"/>
      <c r="C55" s="22"/>
      <c r="D55" s="47"/>
      <c r="E55" s="22"/>
      <c r="F55" s="22"/>
      <c r="G55" s="22"/>
      <c r="H55" s="48"/>
      <c r="I55" s="22"/>
      <c r="J55" s="47"/>
      <c r="K55" s="22"/>
      <c r="L55" s="22"/>
      <c r="M55" s="22"/>
      <c r="N55" s="22"/>
      <c r="O55" s="22"/>
      <c r="P55" s="48"/>
      <c r="Q55" s="22"/>
      <c r="R55" s="21"/>
    </row>
    <row r="56" spans="2:18" ht="13.5">
      <c r="B56" s="20"/>
      <c r="C56" s="22"/>
      <c r="D56" s="47"/>
      <c r="E56" s="22"/>
      <c r="F56" s="22"/>
      <c r="G56" s="22"/>
      <c r="H56" s="48"/>
      <c r="I56" s="22"/>
      <c r="J56" s="47"/>
      <c r="K56" s="22"/>
      <c r="L56" s="22"/>
      <c r="M56" s="22"/>
      <c r="N56" s="22"/>
      <c r="O56" s="22"/>
      <c r="P56" s="48"/>
      <c r="Q56" s="22"/>
      <c r="R56" s="21"/>
    </row>
    <row r="57" spans="2:18" ht="13.5">
      <c r="B57" s="20"/>
      <c r="C57" s="22"/>
      <c r="D57" s="47"/>
      <c r="E57" s="22"/>
      <c r="F57" s="22"/>
      <c r="G57" s="22"/>
      <c r="H57" s="48"/>
      <c r="I57" s="22"/>
      <c r="J57" s="47"/>
      <c r="K57" s="22"/>
      <c r="L57" s="22"/>
      <c r="M57" s="22"/>
      <c r="N57" s="22"/>
      <c r="O57" s="22"/>
      <c r="P57" s="48"/>
      <c r="Q57" s="22"/>
      <c r="R57" s="21"/>
    </row>
    <row r="58" spans="2:18" ht="13.5">
      <c r="B58" s="20"/>
      <c r="C58" s="22"/>
      <c r="D58" s="47"/>
      <c r="E58" s="22"/>
      <c r="F58" s="22"/>
      <c r="G58" s="22"/>
      <c r="H58" s="48"/>
      <c r="I58" s="22"/>
      <c r="J58" s="47"/>
      <c r="K58" s="22"/>
      <c r="L58" s="22"/>
      <c r="M58" s="22"/>
      <c r="N58" s="22"/>
      <c r="O58" s="22"/>
      <c r="P58" s="48"/>
      <c r="Q58" s="22"/>
      <c r="R58" s="21"/>
    </row>
    <row r="59" spans="2:18" s="1" customFormat="1" ht="15">
      <c r="B59" s="29"/>
      <c r="C59" s="30"/>
      <c r="D59" s="49" t="s">
        <v>44</v>
      </c>
      <c r="E59" s="50"/>
      <c r="F59" s="50"/>
      <c r="G59" s="51" t="s">
        <v>45</v>
      </c>
      <c r="H59" s="52"/>
      <c r="I59" s="30"/>
      <c r="J59" s="49" t="s">
        <v>44</v>
      </c>
      <c r="K59" s="50"/>
      <c r="L59" s="50"/>
      <c r="M59" s="50"/>
      <c r="N59" s="51" t="s">
        <v>45</v>
      </c>
      <c r="O59" s="50"/>
      <c r="P59" s="52"/>
      <c r="Q59" s="30"/>
      <c r="R59" s="31"/>
    </row>
    <row r="60" spans="2:18" ht="13.5">
      <c r="B60" s="2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1"/>
    </row>
    <row r="61" spans="2:18" s="1" customFormat="1" ht="15">
      <c r="B61" s="29"/>
      <c r="C61" s="30"/>
      <c r="D61" s="44" t="s">
        <v>46</v>
      </c>
      <c r="E61" s="45"/>
      <c r="F61" s="45"/>
      <c r="G61" s="45"/>
      <c r="H61" s="46"/>
      <c r="I61" s="30"/>
      <c r="J61" s="44" t="s">
        <v>47</v>
      </c>
      <c r="K61" s="45"/>
      <c r="L61" s="45"/>
      <c r="M61" s="45"/>
      <c r="N61" s="45"/>
      <c r="O61" s="45"/>
      <c r="P61" s="46"/>
      <c r="Q61" s="30"/>
      <c r="R61" s="31"/>
    </row>
    <row r="62" spans="2:18" ht="13.5">
      <c r="B62" s="20"/>
      <c r="C62" s="22"/>
      <c r="D62" s="47"/>
      <c r="E62" s="22"/>
      <c r="F62" s="22"/>
      <c r="G62" s="22"/>
      <c r="H62" s="48"/>
      <c r="I62" s="22"/>
      <c r="J62" s="47"/>
      <c r="K62" s="22"/>
      <c r="L62" s="22"/>
      <c r="M62" s="22"/>
      <c r="N62" s="22"/>
      <c r="O62" s="22"/>
      <c r="P62" s="48"/>
      <c r="Q62" s="22"/>
      <c r="R62" s="21"/>
    </row>
    <row r="63" spans="2:18" ht="13.5">
      <c r="B63" s="20"/>
      <c r="C63" s="22"/>
      <c r="D63" s="47"/>
      <c r="E63" s="22"/>
      <c r="F63" s="22"/>
      <c r="G63" s="22"/>
      <c r="H63" s="48"/>
      <c r="I63" s="22"/>
      <c r="J63" s="47"/>
      <c r="K63" s="22"/>
      <c r="L63" s="22"/>
      <c r="M63" s="22"/>
      <c r="N63" s="22"/>
      <c r="O63" s="22"/>
      <c r="P63" s="48"/>
      <c r="Q63" s="22"/>
      <c r="R63" s="21"/>
    </row>
    <row r="64" spans="2:18" ht="13.5">
      <c r="B64" s="20"/>
      <c r="C64" s="22"/>
      <c r="D64" s="47"/>
      <c r="E64" s="22"/>
      <c r="F64" s="22"/>
      <c r="G64" s="22"/>
      <c r="H64" s="48"/>
      <c r="I64" s="22"/>
      <c r="J64" s="47"/>
      <c r="K64" s="22"/>
      <c r="L64" s="22"/>
      <c r="M64" s="22"/>
      <c r="N64" s="22"/>
      <c r="O64" s="22"/>
      <c r="P64" s="48"/>
      <c r="Q64" s="22"/>
      <c r="R64" s="21"/>
    </row>
    <row r="65" spans="2:18" ht="13.5">
      <c r="B65" s="20"/>
      <c r="C65" s="22"/>
      <c r="D65" s="47"/>
      <c r="E65" s="22"/>
      <c r="F65" s="22"/>
      <c r="G65" s="22"/>
      <c r="H65" s="48"/>
      <c r="I65" s="22"/>
      <c r="J65" s="47"/>
      <c r="K65" s="22"/>
      <c r="L65" s="22"/>
      <c r="M65" s="22"/>
      <c r="N65" s="22"/>
      <c r="O65" s="22"/>
      <c r="P65" s="48"/>
      <c r="Q65" s="22"/>
      <c r="R65" s="21"/>
    </row>
    <row r="66" spans="2:18" ht="13.5">
      <c r="B66" s="20"/>
      <c r="C66" s="22"/>
      <c r="D66" s="47"/>
      <c r="E66" s="22"/>
      <c r="F66" s="22"/>
      <c r="G66" s="22"/>
      <c r="H66" s="48"/>
      <c r="I66" s="22"/>
      <c r="J66" s="47"/>
      <c r="K66" s="22"/>
      <c r="L66" s="22"/>
      <c r="M66" s="22"/>
      <c r="N66" s="22"/>
      <c r="O66" s="22"/>
      <c r="P66" s="48"/>
      <c r="Q66" s="22"/>
      <c r="R66" s="21"/>
    </row>
    <row r="67" spans="2:18" ht="13.5">
      <c r="B67" s="20"/>
      <c r="C67" s="22"/>
      <c r="D67" s="47"/>
      <c r="E67" s="22"/>
      <c r="F67" s="22"/>
      <c r="G67" s="22"/>
      <c r="H67" s="48"/>
      <c r="I67" s="22"/>
      <c r="J67" s="47"/>
      <c r="K67" s="22"/>
      <c r="L67" s="22"/>
      <c r="M67" s="22"/>
      <c r="N67" s="22"/>
      <c r="O67" s="22"/>
      <c r="P67" s="48"/>
      <c r="Q67" s="22"/>
      <c r="R67" s="21"/>
    </row>
    <row r="68" spans="2:18" ht="13.5">
      <c r="B68" s="20"/>
      <c r="C68" s="22"/>
      <c r="D68" s="47"/>
      <c r="E68" s="22"/>
      <c r="F68" s="22"/>
      <c r="G68" s="22"/>
      <c r="H68" s="48"/>
      <c r="I68" s="22"/>
      <c r="J68" s="47"/>
      <c r="K68" s="22"/>
      <c r="L68" s="22"/>
      <c r="M68" s="22"/>
      <c r="N68" s="22"/>
      <c r="O68" s="22"/>
      <c r="P68" s="48"/>
      <c r="Q68" s="22"/>
      <c r="R68" s="21"/>
    </row>
    <row r="69" spans="2:18" ht="13.5">
      <c r="B69" s="20"/>
      <c r="C69" s="22"/>
      <c r="D69" s="47"/>
      <c r="E69" s="22"/>
      <c r="F69" s="22"/>
      <c r="G69" s="22"/>
      <c r="H69" s="48"/>
      <c r="I69" s="22"/>
      <c r="J69" s="47"/>
      <c r="K69" s="22"/>
      <c r="L69" s="22"/>
      <c r="M69" s="22"/>
      <c r="N69" s="22"/>
      <c r="O69" s="22"/>
      <c r="P69" s="48"/>
      <c r="Q69" s="22"/>
      <c r="R69" s="21"/>
    </row>
    <row r="70" spans="2:18" s="1" customFormat="1" ht="15">
      <c r="B70" s="29"/>
      <c r="C70" s="30"/>
      <c r="D70" s="49" t="s">
        <v>44</v>
      </c>
      <c r="E70" s="50"/>
      <c r="F70" s="50"/>
      <c r="G70" s="51" t="s">
        <v>45</v>
      </c>
      <c r="H70" s="52"/>
      <c r="I70" s="30"/>
      <c r="J70" s="49" t="s">
        <v>44</v>
      </c>
      <c r="K70" s="50"/>
      <c r="L70" s="50"/>
      <c r="M70" s="50"/>
      <c r="N70" s="51" t="s">
        <v>45</v>
      </c>
      <c r="O70" s="50"/>
      <c r="P70" s="52"/>
      <c r="Q70" s="30"/>
      <c r="R70" s="31"/>
    </row>
    <row r="71" spans="2:18" s="1" customFormat="1" ht="14.2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75" customHeight="1">
      <c r="B76" s="29"/>
      <c r="C76" s="158" t="s">
        <v>83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31"/>
    </row>
    <row r="77" spans="2:18" s="1" customFormat="1" ht="6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6" t="s">
        <v>14</v>
      </c>
      <c r="D78" s="30"/>
      <c r="E78" s="30"/>
      <c r="F78" s="192" t="str">
        <f>F6</f>
        <v>Revitalizace Libušského potoka v Lipinách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30"/>
      <c r="R78" s="31"/>
    </row>
    <row r="79" spans="2:18" s="1" customFormat="1" ht="36.75" customHeight="1">
      <c r="B79" s="29"/>
      <c r="C79" s="63" t="s">
        <v>79</v>
      </c>
      <c r="D79" s="30"/>
      <c r="E79" s="30"/>
      <c r="F79" s="160" t="str">
        <f>F7</f>
        <v>01 - SO 01 Vodní nádrž a tůň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30"/>
      <c r="R79" s="31"/>
    </row>
    <row r="80" spans="2:18" s="1" customFormat="1" ht="6.7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6" t="s">
        <v>18</v>
      </c>
      <c r="D81" s="30"/>
      <c r="E81" s="30"/>
      <c r="F81" s="24" t="str">
        <f>F9</f>
        <v> </v>
      </c>
      <c r="G81" s="30"/>
      <c r="H81" s="30"/>
      <c r="I81" s="30"/>
      <c r="J81" s="30"/>
      <c r="K81" s="26" t="s">
        <v>20</v>
      </c>
      <c r="L81" s="30"/>
      <c r="M81" s="195">
        <v>43000</v>
      </c>
      <c r="N81" s="195"/>
      <c r="O81" s="195"/>
      <c r="P81" s="195"/>
      <c r="Q81" s="30"/>
      <c r="R81" s="31"/>
    </row>
    <row r="82" spans="2:18" s="1" customFormat="1" ht="6.7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6" t="s">
        <v>21</v>
      </c>
      <c r="D83" s="30"/>
      <c r="E83" s="30"/>
      <c r="F83" s="24" t="str">
        <f>E12</f>
        <v> </v>
      </c>
      <c r="G83" s="30"/>
      <c r="H83" s="30"/>
      <c r="I83" s="30"/>
      <c r="J83" s="30"/>
      <c r="K83" s="26" t="s">
        <v>25</v>
      </c>
      <c r="L83" s="30"/>
      <c r="M83" s="167" t="str">
        <f>E18</f>
        <v> </v>
      </c>
      <c r="N83" s="167"/>
      <c r="O83" s="167"/>
      <c r="P83" s="167"/>
      <c r="Q83" s="167"/>
      <c r="R83" s="31"/>
    </row>
    <row r="84" spans="2:18" s="1" customFormat="1" ht="14.25" customHeight="1">
      <c r="B84" s="29"/>
      <c r="C84" s="26" t="s">
        <v>24</v>
      </c>
      <c r="D84" s="30"/>
      <c r="E84" s="30"/>
      <c r="F84" s="24" t="str">
        <f>IF(E15="","",E15)</f>
        <v> </v>
      </c>
      <c r="G84" s="30"/>
      <c r="H84" s="30"/>
      <c r="I84" s="30"/>
      <c r="J84" s="30"/>
      <c r="K84" s="26" t="s">
        <v>27</v>
      </c>
      <c r="L84" s="30"/>
      <c r="M84" s="167" t="str">
        <f>E21</f>
        <v> </v>
      </c>
      <c r="N84" s="167"/>
      <c r="O84" s="167"/>
      <c r="P84" s="167"/>
      <c r="Q84" s="167"/>
      <c r="R84" s="31"/>
    </row>
    <row r="85" spans="2:18" s="1" customFormat="1" ht="9.7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03" t="s">
        <v>84</v>
      </c>
      <c r="D86" s="204"/>
      <c r="E86" s="204"/>
      <c r="F86" s="204"/>
      <c r="G86" s="204"/>
      <c r="H86" s="40"/>
      <c r="I86" s="40"/>
      <c r="J86" s="40"/>
      <c r="K86" s="40"/>
      <c r="L86" s="40"/>
      <c r="M86" s="40"/>
      <c r="N86" s="203" t="s">
        <v>85</v>
      </c>
      <c r="O86" s="204"/>
      <c r="P86" s="204"/>
      <c r="Q86" s="204"/>
      <c r="R86" s="31"/>
    </row>
    <row r="87" spans="2:18" s="1" customFormat="1" ht="9.7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36" s="1" customFormat="1" ht="29.25" customHeight="1">
      <c r="B88" s="29"/>
      <c r="C88" s="84" t="s">
        <v>86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46">
        <f>N119</f>
        <v>0</v>
      </c>
      <c r="O88" s="198"/>
      <c r="P88" s="198"/>
      <c r="Q88" s="198"/>
      <c r="R88" s="31"/>
      <c r="AJ88" s="16" t="s">
        <v>87</v>
      </c>
    </row>
    <row r="89" spans="2:18" s="6" customFormat="1" ht="24.75" customHeight="1">
      <c r="B89" s="85"/>
      <c r="C89" s="86"/>
      <c r="D89" s="87" t="s">
        <v>88</v>
      </c>
      <c r="E89" s="86"/>
      <c r="F89" s="86"/>
      <c r="G89" s="86"/>
      <c r="H89" s="86"/>
      <c r="I89" s="86"/>
      <c r="J89" s="86"/>
      <c r="K89" s="86"/>
      <c r="L89" s="86"/>
      <c r="M89" s="86"/>
      <c r="N89" s="186">
        <f>N119</f>
        <v>0</v>
      </c>
      <c r="O89" s="202"/>
      <c r="P89" s="202"/>
      <c r="Q89" s="202"/>
      <c r="R89" s="88"/>
    </row>
    <row r="90" spans="2:18" s="7" customFormat="1" ht="19.5" customHeight="1">
      <c r="B90" s="89"/>
      <c r="C90" s="90"/>
      <c r="D90" s="91" t="s">
        <v>89</v>
      </c>
      <c r="E90" s="90"/>
      <c r="F90" s="90"/>
      <c r="G90" s="90"/>
      <c r="H90" s="90"/>
      <c r="I90" s="90"/>
      <c r="J90" s="90"/>
      <c r="K90" s="90"/>
      <c r="L90" s="90"/>
      <c r="M90" s="90"/>
      <c r="N90" s="200">
        <f>N120</f>
        <v>0</v>
      </c>
      <c r="O90" s="201"/>
      <c r="P90" s="201"/>
      <c r="Q90" s="201"/>
      <c r="R90" s="92"/>
    </row>
    <row r="91" spans="2:18" s="7" customFormat="1" ht="19.5" customHeight="1">
      <c r="B91" s="89"/>
      <c r="C91" s="90"/>
      <c r="D91" s="129" t="s">
        <v>90</v>
      </c>
      <c r="E91" s="130"/>
      <c r="F91" s="130"/>
      <c r="G91" s="130"/>
      <c r="H91" s="130"/>
      <c r="I91" s="130"/>
      <c r="J91" s="130"/>
      <c r="K91" s="130"/>
      <c r="L91" s="130"/>
      <c r="M91" s="130"/>
      <c r="N91" s="196" t="e">
        <f>#REF!</f>
        <v>#REF!</v>
      </c>
      <c r="O91" s="197"/>
      <c r="P91" s="197"/>
      <c r="Q91" s="197"/>
      <c r="R91" s="92"/>
    </row>
    <row r="92" spans="2:18" s="7" customFormat="1" ht="19.5" customHeight="1">
      <c r="B92" s="89"/>
      <c r="C92" s="90"/>
      <c r="D92" s="129" t="s">
        <v>91</v>
      </c>
      <c r="E92" s="130"/>
      <c r="F92" s="130"/>
      <c r="G92" s="130"/>
      <c r="H92" s="130"/>
      <c r="I92" s="130"/>
      <c r="J92" s="130"/>
      <c r="K92" s="130"/>
      <c r="L92" s="130"/>
      <c r="M92" s="130"/>
      <c r="N92" s="196" t="e">
        <f>#REF!</f>
        <v>#REF!</v>
      </c>
      <c r="O92" s="197"/>
      <c r="P92" s="197"/>
      <c r="Q92" s="197"/>
      <c r="R92" s="92"/>
    </row>
    <row r="93" spans="2:18" s="7" customFormat="1" ht="19.5" customHeight="1">
      <c r="B93" s="89"/>
      <c r="C93" s="90"/>
      <c r="D93" s="129" t="s">
        <v>92</v>
      </c>
      <c r="E93" s="130"/>
      <c r="F93" s="130"/>
      <c r="G93" s="130"/>
      <c r="H93" s="130"/>
      <c r="I93" s="130"/>
      <c r="J93" s="130"/>
      <c r="K93" s="130"/>
      <c r="L93" s="130"/>
      <c r="M93" s="130"/>
      <c r="N93" s="196" t="e">
        <f>#REF!</f>
        <v>#REF!</v>
      </c>
      <c r="O93" s="197"/>
      <c r="P93" s="197"/>
      <c r="Q93" s="197"/>
      <c r="R93" s="92"/>
    </row>
    <row r="94" spans="2:18" s="7" customFormat="1" ht="19.5" customHeight="1">
      <c r="B94" s="89"/>
      <c r="C94" s="90"/>
      <c r="D94" s="129" t="s">
        <v>93</v>
      </c>
      <c r="E94" s="130"/>
      <c r="F94" s="130"/>
      <c r="G94" s="130"/>
      <c r="H94" s="130"/>
      <c r="I94" s="130"/>
      <c r="J94" s="130"/>
      <c r="K94" s="130"/>
      <c r="L94" s="130"/>
      <c r="M94" s="130"/>
      <c r="N94" s="196" t="e">
        <f>#REF!</f>
        <v>#REF!</v>
      </c>
      <c r="O94" s="197"/>
      <c r="P94" s="197"/>
      <c r="Q94" s="197"/>
      <c r="R94" s="92"/>
    </row>
    <row r="95" spans="2:18" s="7" customFormat="1" ht="19.5" customHeight="1">
      <c r="B95" s="89"/>
      <c r="C95" s="90"/>
      <c r="D95" s="91" t="s">
        <v>94</v>
      </c>
      <c r="E95" s="90"/>
      <c r="F95" s="90"/>
      <c r="G95" s="90"/>
      <c r="H95" s="90"/>
      <c r="I95" s="90"/>
      <c r="J95" s="90"/>
      <c r="K95" s="90"/>
      <c r="L95" s="90"/>
      <c r="M95" s="90"/>
      <c r="N95" s="200">
        <f>N133</f>
        <v>0</v>
      </c>
      <c r="O95" s="201"/>
      <c r="P95" s="201"/>
      <c r="Q95" s="201"/>
      <c r="R95" s="92"/>
    </row>
    <row r="96" spans="2:18" s="7" customFormat="1" ht="19.5" customHeight="1">
      <c r="B96" s="89"/>
      <c r="C96" s="90"/>
      <c r="D96" s="91" t="s">
        <v>95</v>
      </c>
      <c r="E96" s="90"/>
      <c r="F96" s="90"/>
      <c r="G96" s="90"/>
      <c r="H96" s="90"/>
      <c r="I96" s="90"/>
      <c r="J96" s="90"/>
      <c r="K96" s="90"/>
      <c r="L96" s="90"/>
      <c r="M96" s="90"/>
      <c r="N96" s="200">
        <f>N153</f>
        <v>0</v>
      </c>
      <c r="O96" s="201"/>
      <c r="P96" s="201"/>
      <c r="Q96" s="201"/>
      <c r="R96" s="92"/>
    </row>
    <row r="97" spans="2:18" s="7" customFormat="1" ht="19.5" customHeight="1">
      <c r="B97" s="89"/>
      <c r="C97" s="90"/>
      <c r="D97" s="129" t="s">
        <v>96</v>
      </c>
      <c r="E97" s="130"/>
      <c r="F97" s="130"/>
      <c r="G97" s="130"/>
      <c r="H97" s="130"/>
      <c r="I97" s="130"/>
      <c r="J97" s="130"/>
      <c r="K97" s="130"/>
      <c r="L97" s="130"/>
      <c r="M97" s="130"/>
      <c r="N97" s="196" t="e">
        <f>#REF!</f>
        <v>#REF!</v>
      </c>
      <c r="O97" s="197"/>
      <c r="P97" s="197"/>
      <c r="Q97" s="197"/>
      <c r="R97" s="92"/>
    </row>
    <row r="98" spans="2:18" s="1" customFormat="1" ht="21.75" customHeight="1">
      <c r="B98" s="29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1"/>
    </row>
    <row r="99" spans="2:18" s="1" customFormat="1" ht="29.25" customHeight="1">
      <c r="B99" s="29"/>
      <c r="C99" s="84" t="s">
        <v>97</v>
      </c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198">
        <v>0</v>
      </c>
      <c r="O99" s="199"/>
      <c r="P99" s="199"/>
      <c r="Q99" s="199"/>
      <c r="R99" s="31"/>
    </row>
    <row r="100" spans="2:18" s="1" customFormat="1" ht="18" customHeight="1">
      <c r="B100" s="29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1"/>
    </row>
    <row r="101" spans="2:18" s="1" customFormat="1" ht="29.25" customHeight="1">
      <c r="B101" s="29"/>
      <c r="C101" s="78" t="s">
        <v>72</v>
      </c>
      <c r="D101" s="40"/>
      <c r="E101" s="40"/>
      <c r="F101" s="40"/>
      <c r="G101" s="40"/>
      <c r="H101" s="40"/>
      <c r="I101" s="40"/>
      <c r="J101" s="40"/>
      <c r="K101" s="40"/>
      <c r="L101" s="148">
        <f>ROUND(SUM(N88+N99),2)</f>
        <v>0</v>
      </c>
      <c r="M101" s="148"/>
      <c r="N101" s="148"/>
      <c r="O101" s="148"/>
      <c r="P101" s="148"/>
      <c r="Q101" s="148"/>
      <c r="R101" s="31"/>
    </row>
    <row r="102" spans="2:18" s="1" customFormat="1" ht="6.75" customHeight="1">
      <c r="B102" s="53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5"/>
    </row>
    <row r="106" spans="2:18" s="1" customFormat="1" ht="6.75" customHeight="1"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8"/>
    </row>
    <row r="107" spans="2:18" s="1" customFormat="1" ht="36.75" customHeight="1">
      <c r="B107" s="29"/>
      <c r="C107" s="158" t="s">
        <v>98</v>
      </c>
      <c r="D107" s="194"/>
      <c r="E107" s="194"/>
      <c r="F107" s="194"/>
      <c r="G107" s="194"/>
      <c r="H107" s="194"/>
      <c r="I107" s="194"/>
      <c r="J107" s="194"/>
      <c r="K107" s="194"/>
      <c r="L107" s="194"/>
      <c r="M107" s="194"/>
      <c r="N107" s="194"/>
      <c r="O107" s="194"/>
      <c r="P107" s="194"/>
      <c r="Q107" s="194"/>
      <c r="R107" s="31"/>
    </row>
    <row r="108" spans="2:18" s="1" customFormat="1" ht="6.75" customHeight="1">
      <c r="B108" s="29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1"/>
    </row>
    <row r="109" spans="2:18" s="1" customFormat="1" ht="30" customHeight="1">
      <c r="B109" s="29"/>
      <c r="C109" s="26" t="s">
        <v>14</v>
      </c>
      <c r="D109" s="30"/>
      <c r="E109" s="30"/>
      <c r="F109" s="192" t="str">
        <f>F6</f>
        <v>Revitalizace Libušského potoka v Lipinách</v>
      </c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30"/>
      <c r="R109" s="31"/>
    </row>
    <row r="110" spans="2:18" s="1" customFormat="1" ht="36.75" customHeight="1">
      <c r="B110" s="29"/>
      <c r="C110" s="63" t="s">
        <v>79</v>
      </c>
      <c r="D110" s="30"/>
      <c r="E110" s="30"/>
      <c r="F110" s="160" t="str">
        <f>F7</f>
        <v>01 - SO 01 Vodní nádrž a tůň</v>
      </c>
      <c r="G110" s="194"/>
      <c r="H110" s="194"/>
      <c r="I110" s="194"/>
      <c r="J110" s="194"/>
      <c r="K110" s="194"/>
      <c r="L110" s="194"/>
      <c r="M110" s="194"/>
      <c r="N110" s="194"/>
      <c r="O110" s="194"/>
      <c r="P110" s="194"/>
      <c r="Q110" s="30"/>
      <c r="R110" s="31"/>
    </row>
    <row r="111" spans="2:18" s="1" customFormat="1" ht="6.75" customHeight="1">
      <c r="B111" s="29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1"/>
    </row>
    <row r="112" spans="2:18" s="1" customFormat="1" ht="18" customHeight="1">
      <c r="B112" s="29"/>
      <c r="C112" s="26" t="s">
        <v>18</v>
      </c>
      <c r="D112" s="30"/>
      <c r="E112" s="30"/>
      <c r="F112" s="24" t="str">
        <f>F9</f>
        <v> </v>
      </c>
      <c r="G112" s="30"/>
      <c r="H112" s="30"/>
      <c r="I112" s="30"/>
      <c r="J112" s="30"/>
      <c r="K112" s="26" t="s">
        <v>20</v>
      </c>
      <c r="L112" s="30"/>
      <c r="M112" s="195">
        <v>43000</v>
      </c>
      <c r="N112" s="195"/>
      <c r="O112" s="195"/>
      <c r="P112" s="195"/>
      <c r="Q112" s="30"/>
      <c r="R112" s="31"/>
    </row>
    <row r="113" spans="2:18" s="1" customFormat="1" ht="6.75" customHeight="1"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1"/>
    </row>
    <row r="114" spans="2:18" s="1" customFormat="1" ht="15">
      <c r="B114" s="29"/>
      <c r="C114" s="26" t="s">
        <v>21</v>
      </c>
      <c r="D114" s="30"/>
      <c r="E114" s="30"/>
      <c r="F114" s="24" t="str">
        <f>E12</f>
        <v> </v>
      </c>
      <c r="G114" s="30"/>
      <c r="H114" s="30"/>
      <c r="I114" s="30"/>
      <c r="J114" s="30"/>
      <c r="K114" s="26" t="s">
        <v>25</v>
      </c>
      <c r="L114" s="30"/>
      <c r="M114" s="167" t="str">
        <f>E18</f>
        <v> </v>
      </c>
      <c r="N114" s="167"/>
      <c r="O114" s="167"/>
      <c r="P114" s="167"/>
      <c r="Q114" s="167"/>
      <c r="R114" s="31"/>
    </row>
    <row r="115" spans="2:18" s="1" customFormat="1" ht="14.25" customHeight="1">
      <c r="B115" s="29"/>
      <c r="C115" s="26" t="s">
        <v>24</v>
      </c>
      <c r="D115" s="30"/>
      <c r="E115" s="30"/>
      <c r="F115" s="24" t="str">
        <f>IF(E15="","",E15)</f>
        <v> </v>
      </c>
      <c r="G115" s="30"/>
      <c r="H115" s="30"/>
      <c r="I115" s="30"/>
      <c r="J115" s="30"/>
      <c r="K115" s="26" t="s">
        <v>27</v>
      </c>
      <c r="L115" s="30"/>
      <c r="M115" s="167" t="str">
        <f>E21</f>
        <v> </v>
      </c>
      <c r="N115" s="167"/>
      <c r="O115" s="167"/>
      <c r="P115" s="167"/>
      <c r="Q115" s="167"/>
      <c r="R115" s="31"/>
    </row>
    <row r="116" spans="2:18" s="1" customFormat="1" ht="9.75" customHeight="1"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1"/>
    </row>
    <row r="117" spans="2:18" s="8" customFormat="1" ht="29.25" customHeight="1">
      <c r="B117" s="93"/>
      <c r="C117" s="94" t="s">
        <v>99</v>
      </c>
      <c r="D117" s="95" t="s">
        <v>100</v>
      </c>
      <c r="E117" s="95" t="s">
        <v>49</v>
      </c>
      <c r="F117" s="190" t="s">
        <v>101</v>
      </c>
      <c r="G117" s="190"/>
      <c r="H117" s="190"/>
      <c r="I117" s="190"/>
      <c r="J117" s="95" t="s">
        <v>102</v>
      </c>
      <c r="K117" s="95" t="s">
        <v>103</v>
      </c>
      <c r="L117" s="190" t="s">
        <v>104</v>
      </c>
      <c r="M117" s="190"/>
      <c r="N117" s="190" t="s">
        <v>85</v>
      </c>
      <c r="O117" s="190"/>
      <c r="P117" s="190"/>
      <c r="Q117" s="191"/>
      <c r="R117" s="96"/>
    </row>
    <row r="118" spans="2:52" s="1" customFormat="1" ht="29.25" customHeight="1">
      <c r="B118" s="29"/>
      <c r="C118" s="68" t="s">
        <v>81</v>
      </c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183">
        <f>N119</f>
        <v>0</v>
      </c>
      <c r="O118" s="184"/>
      <c r="P118" s="184"/>
      <c r="Q118" s="184"/>
      <c r="R118" s="31"/>
      <c r="AI118" s="16" t="s">
        <v>54</v>
      </c>
      <c r="AJ118" s="16" t="s">
        <v>87</v>
      </c>
      <c r="AZ118" s="97" t="e">
        <f>AZ119</f>
        <v>#REF!</v>
      </c>
    </row>
    <row r="119" spans="2:52" s="9" customFormat="1" ht="36.75" customHeight="1">
      <c r="B119" s="98"/>
      <c r="C119" s="99"/>
      <c r="D119" s="100" t="s">
        <v>88</v>
      </c>
      <c r="E119" s="100"/>
      <c r="F119" s="100"/>
      <c r="G119" s="100"/>
      <c r="H119" s="100"/>
      <c r="I119" s="100"/>
      <c r="J119" s="100"/>
      <c r="K119" s="100"/>
      <c r="L119" s="100"/>
      <c r="M119" s="100"/>
      <c r="N119" s="185">
        <f>SUM(N120+N133+N153)</f>
        <v>0</v>
      </c>
      <c r="O119" s="186"/>
      <c r="P119" s="186"/>
      <c r="Q119" s="186"/>
      <c r="R119" s="101"/>
      <c r="AG119" s="102" t="s">
        <v>63</v>
      </c>
      <c r="AI119" s="103" t="s">
        <v>54</v>
      </c>
      <c r="AJ119" s="103" t="s">
        <v>55</v>
      </c>
      <c r="AN119" s="102" t="s">
        <v>105</v>
      </c>
      <c r="AZ119" s="104" t="e">
        <f>AZ120+#REF!+#REF!+#REF!+#REF!+AZ133+AZ153+#REF!</f>
        <v>#REF!</v>
      </c>
    </row>
    <row r="120" spans="2:52" s="9" customFormat="1" ht="19.5" customHeight="1">
      <c r="B120" s="98"/>
      <c r="C120" s="99"/>
      <c r="D120" s="105" t="s">
        <v>89</v>
      </c>
      <c r="E120" s="105"/>
      <c r="F120" s="105"/>
      <c r="G120" s="105"/>
      <c r="H120" s="105"/>
      <c r="I120" s="105"/>
      <c r="J120" s="105"/>
      <c r="K120" s="105"/>
      <c r="L120" s="105"/>
      <c r="M120" s="105"/>
      <c r="N120" s="178">
        <f>AZ120</f>
        <v>0</v>
      </c>
      <c r="O120" s="179"/>
      <c r="P120" s="179"/>
      <c r="Q120" s="179"/>
      <c r="R120" s="101"/>
      <c r="AG120" s="102" t="s">
        <v>63</v>
      </c>
      <c r="AI120" s="103" t="s">
        <v>54</v>
      </c>
      <c r="AJ120" s="103" t="s">
        <v>63</v>
      </c>
      <c r="AN120" s="102" t="s">
        <v>105</v>
      </c>
      <c r="AZ120" s="104">
        <f>SUM(AZ121:AZ132)</f>
        <v>0</v>
      </c>
    </row>
    <row r="121" spans="2:54" s="1" customFormat="1" ht="16.5" customHeight="1">
      <c r="B121" s="106"/>
      <c r="C121" s="107" t="s">
        <v>63</v>
      </c>
      <c r="D121" s="107" t="s">
        <v>106</v>
      </c>
      <c r="E121" s="108" t="s">
        <v>107</v>
      </c>
      <c r="F121" s="187" t="s">
        <v>108</v>
      </c>
      <c r="G121" s="187"/>
      <c r="H121" s="187"/>
      <c r="I121" s="187"/>
      <c r="J121" s="109" t="s">
        <v>109</v>
      </c>
      <c r="K121" s="110">
        <v>159</v>
      </c>
      <c r="L121" s="343">
        <v>0</v>
      </c>
      <c r="M121" s="343"/>
      <c r="N121" s="189">
        <v>5</v>
      </c>
      <c r="O121" s="189"/>
      <c r="P121" s="189"/>
      <c r="Q121" s="189"/>
      <c r="R121" s="111"/>
      <c r="T121" s="112"/>
      <c r="AG121" s="16" t="s">
        <v>110</v>
      </c>
      <c r="AI121" s="16" t="s">
        <v>106</v>
      </c>
      <c r="AJ121" s="16" t="s">
        <v>77</v>
      </c>
      <c r="AN121" s="16" t="s">
        <v>105</v>
      </c>
      <c r="AT121" s="112" t="e">
        <f>IF(#REF!="základní",N121,0)</f>
        <v>#REF!</v>
      </c>
      <c r="AU121" s="112" t="e">
        <f>IF(#REF!="snížená",N121,0)</f>
        <v>#REF!</v>
      </c>
      <c r="AV121" s="112" t="e">
        <f>IF(#REF!="zákl. přenesená",N121,0)</f>
        <v>#REF!</v>
      </c>
      <c r="AW121" s="112" t="e">
        <f>IF(#REF!="sníž. přenesená",N121,0)</f>
        <v>#REF!</v>
      </c>
      <c r="AX121" s="112" t="e">
        <f>IF(#REF!="nulová",N121,0)</f>
        <v>#REF!</v>
      </c>
      <c r="AY121" s="16" t="s">
        <v>63</v>
      </c>
      <c r="AZ121" s="112">
        <f>ROUND(L121*K121,2)</f>
        <v>0</v>
      </c>
      <c r="BA121" s="16" t="s">
        <v>110</v>
      </c>
      <c r="BB121" s="16" t="s">
        <v>111</v>
      </c>
    </row>
    <row r="122" spans="2:54" s="1" customFormat="1" ht="16.5" customHeight="1">
      <c r="B122" s="106"/>
      <c r="C122" s="107" t="s">
        <v>77</v>
      </c>
      <c r="D122" s="107" t="s">
        <v>106</v>
      </c>
      <c r="E122" s="108" t="s">
        <v>112</v>
      </c>
      <c r="F122" s="187" t="s">
        <v>113</v>
      </c>
      <c r="G122" s="187"/>
      <c r="H122" s="187"/>
      <c r="I122" s="187"/>
      <c r="J122" s="109" t="s">
        <v>109</v>
      </c>
      <c r="K122" s="110">
        <v>32</v>
      </c>
      <c r="L122" s="343">
        <v>0</v>
      </c>
      <c r="M122" s="343"/>
      <c r="N122" s="189">
        <f>ROUND(L122*K122,2)</f>
        <v>0</v>
      </c>
      <c r="O122" s="189"/>
      <c r="P122" s="189"/>
      <c r="Q122" s="189"/>
      <c r="R122" s="111"/>
      <c r="AG122" s="16" t="s">
        <v>110</v>
      </c>
      <c r="AI122" s="16" t="s">
        <v>106</v>
      </c>
      <c r="AJ122" s="16" t="s">
        <v>77</v>
      </c>
      <c r="AN122" s="16" t="s">
        <v>105</v>
      </c>
      <c r="AT122" s="112" t="e">
        <f>IF(#REF!="základní",N122,0)</f>
        <v>#REF!</v>
      </c>
      <c r="AU122" s="112" t="e">
        <f>IF(#REF!="snížená",N122,0)</f>
        <v>#REF!</v>
      </c>
      <c r="AV122" s="112" t="e">
        <f>IF(#REF!="zákl. přenesená",N122,0)</f>
        <v>#REF!</v>
      </c>
      <c r="AW122" s="112" t="e">
        <f>IF(#REF!="sníž. přenesená",N122,0)</f>
        <v>#REF!</v>
      </c>
      <c r="AX122" s="112" t="e">
        <f>IF(#REF!="nulová",N122,0)</f>
        <v>#REF!</v>
      </c>
      <c r="AY122" s="16" t="s">
        <v>63</v>
      </c>
      <c r="AZ122" s="112">
        <f>ROUND(L122*K122,2)</f>
        <v>0</v>
      </c>
      <c r="BA122" s="16" t="s">
        <v>110</v>
      </c>
      <c r="BB122" s="16" t="s">
        <v>114</v>
      </c>
    </row>
    <row r="123" spans="2:54" s="1" customFormat="1" ht="16.5" customHeight="1">
      <c r="B123" s="106"/>
      <c r="C123" s="107" t="s">
        <v>115</v>
      </c>
      <c r="D123" s="107" t="s">
        <v>106</v>
      </c>
      <c r="E123" s="108" t="s">
        <v>116</v>
      </c>
      <c r="F123" s="187" t="s">
        <v>117</v>
      </c>
      <c r="G123" s="187"/>
      <c r="H123" s="187"/>
      <c r="I123" s="187"/>
      <c r="J123" s="109" t="s">
        <v>109</v>
      </c>
      <c r="K123" s="110">
        <v>20</v>
      </c>
      <c r="L123" s="343">
        <v>0</v>
      </c>
      <c r="M123" s="343"/>
      <c r="N123" s="189">
        <f>ROUND(L123*K123,2)</f>
        <v>0</v>
      </c>
      <c r="O123" s="189"/>
      <c r="P123" s="189"/>
      <c r="Q123" s="189"/>
      <c r="R123" s="111"/>
      <c r="AG123" s="16" t="s">
        <v>110</v>
      </c>
      <c r="AI123" s="16" t="s">
        <v>106</v>
      </c>
      <c r="AJ123" s="16" t="s">
        <v>77</v>
      </c>
      <c r="AN123" s="16" t="s">
        <v>105</v>
      </c>
      <c r="AT123" s="112" t="e">
        <f>IF(#REF!="základní",N123,0)</f>
        <v>#REF!</v>
      </c>
      <c r="AU123" s="112" t="e">
        <f>IF(#REF!="snížená",N123,0)</f>
        <v>#REF!</v>
      </c>
      <c r="AV123" s="112" t="e">
        <f>IF(#REF!="zákl. přenesená",N123,0)</f>
        <v>#REF!</v>
      </c>
      <c r="AW123" s="112" t="e">
        <f>IF(#REF!="sníž. přenesená",N123,0)</f>
        <v>#REF!</v>
      </c>
      <c r="AX123" s="112" t="e">
        <f>IF(#REF!="nulová",N123,0)</f>
        <v>#REF!</v>
      </c>
      <c r="AY123" s="16" t="s">
        <v>63</v>
      </c>
      <c r="AZ123" s="112">
        <f>ROUND(L123*K123,2)</f>
        <v>0</v>
      </c>
      <c r="BA123" s="16" t="s">
        <v>110</v>
      </c>
      <c r="BB123" s="16" t="s">
        <v>118</v>
      </c>
    </row>
    <row r="124" spans="2:54" s="1" customFormat="1" ht="25.5" customHeight="1">
      <c r="B124" s="106"/>
      <c r="C124" s="107" t="s">
        <v>127</v>
      </c>
      <c r="D124" s="107" t="s">
        <v>106</v>
      </c>
      <c r="E124" s="108" t="s">
        <v>128</v>
      </c>
      <c r="F124" s="187" t="s">
        <v>129</v>
      </c>
      <c r="G124" s="187"/>
      <c r="H124" s="187"/>
      <c r="I124" s="187"/>
      <c r="J124" s="109" t="s">
        <v>109</v>
      </c>
      <c r="K124" s="110">
        <v>159</v>
      </c>
      <c r="L124" s="343">
        <v>0</v>
      </c>
      <c r="M124" s="343"/>
      <c r="N124" s="189">
        <f aca="true" t="shared" si="0" ref="N124:N129">ROUND(L124*K124,2)</f>
        <v>0</v>
      </c>
      <c r="O124" s="189"/>
      <c r="P124" s="189"/>
      <c r="Q124" s="189"/>
      <c r="R124" s="111"/>
      <c r="AG124" s="16" t="s">
        <v>110</v>
      </c>
      <c r="AI124" s="16" t="s">
        <v>106</v>
      </c>
      <c r="AJ124" s="16" t="s">
        <v>77</v>
      </c>
      <c r="AN124" s="16" t="s">
        <v>105</v>
      </c>
      <c r="AT124" s="112" t="e">
        <f>IF(#REF!="základní",N124,0)</f>
        <v>#REF!</v>
      </c>
      <c r="AU124" s="112" t="e">
        <f>IF(#REF!="snížená",N124,0)</f>
        <v>#REF!</v>
      </c>
      <c r="AV124" s="112" t="e">
        <f>IF(#REF!="zákl. přenesená",N124,0)</f>
        <v>#REF!</v>
      </c>
      <c r="AW124" s="112" t="e">
        <f>IF(#REF!="sníž. přenesená",N124,0)</f>
        <v>#REF!</v>
      </c>
      <c r="AX124" s="112" t="e">
        <f>IF(#REF!="nulová",N124,0)</f>
        <v>#REF!</v>
      </c>
      <c r="AY124" s="16" t="s">
        <v>63</v>
      </c>
      <c r="AZ124" s="112">
        <f aca="true" t="shared" si="1" ref="AZ124:AZ129">ROUND(L124*K124,2)</f>
        <v>0</v>
      </c>
      <c r="BA124" s="16" t="s">
        <v>110</v>
      </c>
      <c r="BB124" s="16" t="s">
        <v>130</v>
      </c>
    </row>
    <row r="125" spans="2:54" s="1" customFormat="1" ht="25.5" customHeight="1">
      <c r="B125" s="106"/>
      <c r="C125" s="107" t="s">
        <v>131</v>
      </c>
      <c r="D125" s="107" t="s">
        <v>106</v>
      </c>
      <c r="E125" s="108" t="s">
        <v>132</v>
      </c>
      <c r="F125" s="187" t="s">
        <v>133</v>
      </c>
      <c r="G125" s="187"/>
      <c r="H125" s="187"/>
      <c r="I125" s="187"/>
      <c r="J125" s="109" t="s">
        <v>109</v>
      </c>
      <c r="K125" s="110">
        <v>32</v>
      </c>
      <c r="L125" s="343">
        <v>0</v>
      </c>
      <c r="M125" s="343"/>
      <c r="N125" s="189">
        <f t="shared" si="0"/>
        <v>0</v>
      </c>
      <c r="O125" s="189"/>
      <c r="P125" s="189"/>
      <c r="Q125" s="189"/>
      <c r="R125" s="111"/>
      <c r="AG125" s="16" t="s">
        <v>110</v>
      </c>
      <c r="AI125" s="16" t="s">
        <v>106</v>
      </c>
      <c r="AJ125" s="16" t="s">
        <v>77</v>
      </c>
      <c r="AN125" s="16" t="s">
        <v>105</v>
      </c>
      <c r="AT125" s="112" t="e">
        <f>IF(#REF!="základní",N125,0)</f>
        <v>#REF!</v>
      </c>
      <c r="AU125" s="112" t="e">
        <f>IF(#REF!="snížená",N125,0)</f>
        <v>#REF!</v>
      </c>
      <c r="AV125" s="112" t="e">
        <f>IF(#REF!="zákl. přenesená",N125,0)</f>
        <v>#REF!</v>
      </c>
      <c r="AW125" s="112" t="e">
        <f>IF(#REF!="sníž. přenesená",N125,0)</f>
        <v>#REF!</v>
      </c>
      <c r="AX125" s="112" t="e">
        <f>IF(#REF!="nulová",N125,0)</f>
        <v>#REF!</v>
      </c>
      <c r="AY125" s="16" t="s">
        <v>63</v>
      </c>
      <c r="AZ125" s="112">
        <f t="shared" si="1"/>
        <v>0</v>
      </c>
      <c r="BA125" s="16" t="s">
        <v>110</v>
      </c>
      <c r="BB125" s="16" t="s">
        <v>134</v>
      </c>
    </row>
    <row r="126" spans="2:54" s="1" customFormat="1" ht="25.5" customHeight="1">
      <c r="B126" s="106"/>
      <c r="C126" s="107" t="s">
        <v>135</v>
      </c>
      <c r="D126" s="107" t="s">
        <v>106</v>
      </c>
      <c r="E126" s="108" t="s">
        <v>136</v>
      </c>
      <c r="F126" s="187" t="s">
        <v>137</v>
      </c>
      <c r="G126" s="187"/>
      <c r="H126" s="187"/>
      <c r="I126" s="187"/>
      <c r="J126" s="109" t="s">
        <v>109</v>
      </c>
      <c r="K126" s="110">
        <v>20</v>
      </c>
      <c r="L126" s="343">
        <v>0</v>
      </c>
      <c r="M126" s="343"/>
      <c r="N126" s="189">
        <f t="shared" si="0"/>
        <v>0</v>
      </c>
      <c r="O126" s="189"/>
      <c r="P126" s="189"/>
      <c r="Q126" s="189"/>
      <c r="R126" s="111"/>
      <c r="AG126" s="16" t="s">
        <v>110</v>
      </c>
      <c r="AI126" s="16" t="s">
        <v>106</v>
      </c>
      <c r="AJ126" s="16" t="s">
        <v>77</v>
      </c>
      <c r="AN126" s="16" t="s">
        <v>105</v>
      </c>
      <c r="AT126" s="112" t="e">
        <f>IF(#REF!="základní",N126,0)</f>
        <v>#REF!</v>
      </c>
      <c r="AU126" s="112" t="e">
        <f>IF(#REF!="snížená",N126,0)</f>
        <v>#REF!</v>
      </c>
      <c r="AV126" s="112" t="e">
        <f>IF(#REF!="zákl. přenesená",N126,0)</f>
        <v>#REF!</v>
      </c>
      <c r="AW126" s="112" t="e">
        <f>IF(#REF!="sníž. přenesená",N126,0)</f>
        <v>#REF!</v>
      </c>
      <c r="AX126" s="112" t="e">
        <f>IF(#REF!="nulová",N126,0)</f>
        <v>#REF!</v>
      </c>
      <c r="AY126" s="16" t="s">
        <v>63</v>
      </c>
      <c r="AZ126" s="112">
        <f t="shared" si="1"/>
        <v>0</v>
      </c>
      <c r="BA126" s="16" t="s">
        <v>110</v>
      </c>
      <c r="BB126" s="16" t="s">
        <v>138</v>
      </c>
    </row>
    <row r="127" spans="2:54" s="1" customFormat="1" ht="25.5" customHeight="1">
      <c r="B127" s="106"/>
      <c r="C127" s="107" t="s">
        <v>139</v>
      </c>
      <c r="D127" s="107" t="s">
        <v>106</v>
      </c>
      <c r="E127" s="108" t="s">
        <v>140</v>
      </c>
      <c r="F127" s="187" t="s">
        <v>141</v>
      </c>
      <c r="G127" s="187"/>
      <c r="H127" s="187"/>
      <c r="I127" s="187"/>
      <c r="J127" s="109" t="s">
        <v>109</v>
      </c>
      <c r="K127" s="110">
        <v>159</v>
      </c>
      <c r="L127" s="343">
        <v>0</v>
      </c>
      <c r="M127" s="343"/>
      <c r="N127" s="189">
        <f t="shared" si="0"/>
        <v>0</v>
      </c>
      <c r="O127" s="189"/>
      <c r="P127" s="189"/>
      <c r="Q127" s="189"/>
      <c r="R127" s="111"/>
      <c r="AG127" s="16" t="s">
        <v>110</v>
      </c>
      <c r="AI127" s="16" t="s">
        <v>106</v>
      </c>
      <c r="AJ127" s="16" t="s">
        <v>77</v>
      </c>
      <c r="AN127" s="16" t="s">
        <v>105</v>
      </c>
      <c r="AT127" s="112" t="e">
        <f>IF(#REF!="základní",N127,0)</f>
        <v>#REF!</v>
      </c>
      <c r="AU127" s="112" t="e">
        <f>IF(#REF!="snížená",N127,0)</f>
        <v>#REF!</v>
      </c>
      <c r="AV127" s="112" t="e">
        <f>IF(#REF!="zákl. přenesená",N127,0)</f>
        <v>#REF!</v>
      </c>
      <c r="AW127" s="112" t="e">
        <f>IF(#REF!="sníž. přenesená",N127,0)</f>
        <v>#REF!</v>
      </c>
      <c r="AX127" s="112" t="e">
        <f>IF(#REF!="nulová",N127,0)</f>
        <v>#REF!</v>
      </c>
      <c r="AY127" s="16" t="s">
        <v>63</v>
      </c>
      <c r="AZ127" s="112">
        <f t="shared" si="1"/>
        <v>0</v>
      </c>
      <c r="BA127" s="16" t="s">
        <v>110</v>
      </c>
      <c r="BB127" s="16" t="s">
        <v>142</v>
      </c>
    </row>
    <row r="128" spans="2:54" s="1" customFormat="1" ht="25.5" customHeight="1">
      <c r="B128" s="106"/>
      <c r="C128" s="107" t="s">
        <v>143</v>
      </c>
      <c r="D128" s="107" t="s">
        <v>106</v>
      </c>
      <c r="E128" s="108" t="s">
        <v>144</v>
      </c>
      <c r="F128" s="187" t="s">
        <v>145</v>
      </c>
      <c r="G128" s="187"/>
      <c r="H128" s="187"/>
      <c r="I128" s="187"/>
      <c r="J128" s="109" t="s">
        <v>109</v>
      </c>
      <c r="K128" s="110">
        <v>32</v>
      </c>
      <c r="L128" s="343">
        <v>0</v>
      </c>
      <c r="M128" s="343"/>
      <c r="N128" s="189">
        <f t="shared" si="0"/>
        <v>0</v>
      </c>
      <c r="O128" s="189"/>
      <c r="P128" s="189"/>
      <c r="Q128" s="189"/>
      <c r="R128" s="111"/>
      <c r="AG128" s="16" t="s">
        <v>110</v>
      </c>
      <c r="AI128" s="16" t="s">
        <v>106</v>
      </c>
      <c r="AJ128" s="16" t="s">
        <v>77</v>
      </c>
      <c r="AN128" s="16" t="s">
        <v>105</v>
      </c>
      <c r="AT128" s="112" t="e">
        <f>IF(#REF!="základní",N128,0)</f>
        <v>#REF!</v>
      </c>
      <c r="AU128" s="112" t="e">
        <f>IF(#REF!="snížená",N128,0)</f>
        <v>#REF!</v>
      </c>
      <c r="AV128" s="112" t="e">
        <f>IF(#REF!="zákl. přenesená",N128,0)</f>
        <v>#REF!</v>
      </c>
      <c r="AW128" s="112" t="e">
        <f>IF(#REF!="sníž. přenesená",N128,0)</f>
        <v>#REF!</v>
      </c>
      <c r="AX128" s="112" t="e">
        <f>IF(#REF!="nulová",N128,0)</f>
        <v>#REF!</v>
      </c>
      <c r="AY128" s="16" t="s">
        <v>63</v>
      </c>
      <c r="AZ128" s="112">
        <f t="shared" si="1"/>
        <v>0</v>
      </c>
      <c r="BA128" s="16" t="s">
        <v>110</v>
      </c>
      <c r="BB128" s="16" t="s">
        <v>146</v>
      </c>
    </row>
    <row r="129" spans="2:54" s="1" customFormat="1" ht="25.5" customHeight="1">
      <c r="B129" s="106"/>
      <c r="C129" s="107" t="s">
        <v>147</v>
      </c>
      <c r="D129" s="107" t="s">
        <v>106</v>
      </c>
      <c r="E129" s="108" t="s">
        <v>148</v>
      </c>
      <c r="F129" s="187" t="s">
        <v>149</v>
      </c>
      <c r="G129" s="187"/>
      <c r="H129" s="187"/>
      <c r="I129" s="187"/>
      <c r="J129" s="109" t="s">
        <v>109</v>
      </c>
      <c r="K129" s="110">
        <v>20</v>
      </c>
      <c r="L129" s="343">
        <v>0</v>
      </c>
      <c r="M129" s="343"/>
      <c r="N129" s="189">
        <f t="shared" si="0"/>
        <v>0</v>
      </c>
      <c r="O129" s="189"/>
      <c r="P129" s="189"/>
      <c r="Q129" s="189"/>
      <c r="R129" s="111"/>
      <c r="AG129" s="16" t="s">
        <v>110</v>
      </c>
      <c r="AI129" s="16" t="s">
        <v>106</v>
      </c>
      <c r="AJ129" s="16" t="s">
        <v>77</v>
      </c>
      <c r="AN129" s="16" t="s">
        <v>105</v>
      </c>
      <c r="AT129" s="112" t="e">
        <f>IF(#REF!="základní",N129,0)</f>
        <v>#REF!</v>
      </c>
      <c r="AU129" s="112" t="e">
        <f>IF(#REF!="snížená",N129,0)</f>
        <v>#REF!</v>
      </c>
      <c r="AV129" s="112" t="e">
        <f>IF(#REF!="zákl. přenesená",N129,0)</f>
        <v>#REF!</v>
      </c>
      <c r="AW129" s="112" t="e">
        <f>IF(#REF!="sníž. přenesená",N129,0)</f>
        <v>#REF!</v>
      </c>
      <c r="AX129" s="112" t="e">
        <f>IF(#REF!="nulová",N129,0)</f>
        <v>#REF!</v>
      </c>
      <c r="AY129" s="16" t="s">
        <v>63</v>
      </c>
      <c r="AZ129" s="112">
        <f t="shared" si="1"/>
        <v>0</v>
      </c>
      <c r="BA129" s="16" t="s">
        <v>110</v>
      </c>
      <c r="BB129" s="16" t="s">
        <v>150</v>
      </c>
    </row>
    <row r="130" spans="2:54" s="1" customFormat="1" ht="25.5" customHeight="1">
      <c r="B130" s="106"/>
      <c r="C130" s="107" t="s">
        <v>159</v>
      </c>
      <c r="D130" s="107" t="s">
        <v>106</v>
      </c>
      <c r="E130" s="108" t="s">
        <v>160</v>
      </c>
      <c r="F130" s="187" t="s">
        <v>161</v>
      </c>
      <c r="G130" s="187"/>
      <c r="H130" s="187"/>
      <c r="I130" s="187"/>
      <c r="J130" s="109" t="s">
        <v>109</v>
      </c>
      <c r="K130" s="110">
        <v>159</v>
      </c>
      <c r="L130" s="343">
        <v>0</v>
      </c>
      <c r="M130" s="343"/>
      <c r="N130" s="189">
        <f>ROUND(L130*K130,2)</f>
        <v>0</v>
      </c>
      <c r="O130" s="189"/>
      <c r="P130" s="189"/>
      <c r="Q130" s="189"/>
      <c r="R130" s="111"/>
      <c r="AG130" s="16" t="s">
        <v>110</v>
      </c>
      <c r="AI130" s="16" t="s">
        <v>106</v>
      </c>
      <c r="AJ130" s="16" t="s">
        <v>77</v>
      </c>
      <c r="AN130" s="16" t="s">
        <v>105</v>
      </c>
      <c r="AT130" s="112" t="e">
        <f>IF(#REF!="základní",N130,0)</f>
        <v>#REF!</v>
      </c>
      <c r="AU130" s="112" t="e">
        <f>IF(#REF!="snížená",N130,0)</f>
        <v>#REF!</v>
      </c>
      <c r="AV130" s="112" t="e">
        <f>IF(#REF!="zákl. přenesená",N130,0)</f>
        <v>#REF!</v>
      </c>
      <c r="AW130" s="112" t="e">
        <f>IF(#REF!="sníž. přenesená",N130,0)</f>
        <v>#REF!</v>
      </c>
      <c r="AX130" s="112" t="e">
        <f>IF(#REF!="nulová",N130,0)</f>
        <v>#REF!</v>
      </c>
      <c r="AY130" s="16" t="s">
        <v>63</v>
      </c>
      <c r="AZ130" s="112">
        <f>ROUND(L130*K130,2)</f>
        <v>0</v>
      </c>
      <c r="BA130" s="16" t="s">
        <v>110</v>
      </c>
      <c r="BB130" s="16" t="s">
        <v>162</v>
      </c>
    </row>
    <row r="131" spans="2:54" s="1" customFormat="1" ht="25.5" customHeight="1">
      <c r="B131" s="106"/>
      <c r="C131" s="107" t="s">
        <v>163</v>
      </c>
      <c r="D131" s="107" t="s">
        <v>106</v>
      </c>
      <c r="E131" s="108" t="s">
        <v>164</v>
      </c>
      <c r="F131" s="187" t="s">
        <v>165</v>
      </c>
      <c r="G131" s="187"/>
      <c r="H131" s="187"/>
      <c r="I131" s="187"/>
      <c r="J131" s="109" t="s">
        <v>109</v>
      </c>
      <c r="K131" s="110">
        <v>32</v>
      </c>
      <c r="L131" s="343">
        <v>0</v>
      </c>
      <c r="M131" s="343"/>
      <c r="N131" s="189">
        <f>ROUND(L131*K131,2)</f>
        <v>0</v>
      </c>
      <c r="O131" s="189"/>
      <c r="P131" s="189"/>
      <c r="Q131" s="189"/>
      <c r="R131" s="111"/>
      <c r="AG131" s="16" t="s">
        <v>110</v>
      </c>
      <c r="AI131" s="16" t="s">
        <v>106</v>
      </c>
      <c r="AJ131" s="16" t="s">
        <v>77</v>
      </c>
      <c r="AN131" s="16" t="s">
        <v>105</v>
      </c>
      <c r="AT131" s="112" t="e">
        <f>IF(#REF!="základní",N131,0)</f>
        <v>#REF!</v>
      </c>
      <c r="AU131" s="112" t="e">
        <f>IF(#REF!="snížená",N131,0)</f>
        <v>#REF!</v>
      </c>
      <c r="AV131" s="112" t="e">
        <f>IF(#REF!="zákl. přenesená",N131,0)</f>
        <v>#REF!</v>
      </c>
      <c r="AW131" s="112" t="e">
        <f>IF(#REF!="sníž. přenesená",N131,0)</f>
        <v>#REF!</v>
      </c>
      <c r="AX131" s="112" t="e">
        <f>IF(#REF!="nulová",N131,0)</f>
        <v>#REF!</v>
      </c>
      <c r="AY131" s="16" t="s">
        <v>63</v>
      </c>
      <c r="AZ131" s="112">
        <f>ROUND(L131*K131,2)</f>
        <v>0</v>
      </c>
      <c r="BA131" s="16" t="s">
        <v>110</v>
      </c>
      <c r="BB131" s="16" t="s">
        <v>166</v>
      </c>
    </row>
    <row r="132" spans="2:54" s="1" customFormat="1" ht="25.5" customHeight="1">
      <c r="B132" s="106"/>
      <c r="C132" s="107" t="s">
        <v>8</v>
      </c>
      <c r="D132" s="107" t="s">
        <v>106</v>
      </c>
      <c r="E132" s="108" t="s">
        <v>167</v>
      </c>
      <c r="F132" s="187" t="s">
        <v>168</v>
      </c>
      <c r="G132" s="187"/>
      <c r="H132" s="187"/>
      <c r="I132" s="187"/>
      <c r="J132" s="109" t="s">
        <v>109</v>
      </c>
      <c r="K132" s="110">
        <v>20</v>
      </c>
      <c r="L132" s="343">
        <v>0</v>
      </c>
      <c r="M132" s="343"/>
      <c r="N132" s="189">
        <f>ROUND(L132*K132,2)</f>
        <v>0</v>
      </c>
      <c r="O132" s="189"/>
      <c r="P132" s="189"/>
      <c r="Q132" s="189"/>
      <c r="R132" s="111"/>
      <c r="AG132" s="16" t="s">
        <v>110</v>
      </c>
      <c r="AI132" s="16" t="s">
        <v>106</v>
      </c>
      <c r="AJ132" s="16" t="s">
        <v>77</v>
      </c>
      <c r="AN132" s="16" t="s">
        <v>105</v>
      </c>
      <c r="AT132" s="112" t="e">
        <f>IF(#REF!="základní",N132,0)</f>
        <v>#REF!</v>
      </c>
      <c r="AU132" s="112" t="e">
        <f>IF(#REF!="snížená",N132,0)</f>
        <v>#REF!</v>
      </c>
      <c r="AV132" s="112" t="e">
        <f>IF(#REF!="zákl. přenesená",N132,0)</f>
        <v>#REF!</v>
      </c>
      <c r="AW132" s="112" t="e">
        <f>IF(#REF!="sníž. přenesená",N132,0)</f>
        <v>#REF!</v>
      </c>
      <c r="AX132" s="112" t="e">
        <f>IF(#REF!="nulová",N132,0)</f>
        <v>#REF!</v>
      </c>
      <c r="AY132" s="16" t="s">
        <v>63</v>
      </c>
      <c r="AZ132" s="112">
        <f>ROUND(L132*K132,2)</f>
        <v>0</v>
      </c>
      <c r="BA132" s="16" t="s">
        <v>110</v>
      </c>
      <c r="BB132" s="16" t="s">
        <v>169</v>
      </c>
    </row>
    <row r="133" spans="2:52" s="9" customFormat="1" ht="29.25" customHeight="1">
      <c r="B133" s="98"/>
      <c r="C133" s="99"/>
      <c r="D133" s="105" t="s">
        <v>94</v>
      </c>
      <c r="E133" s="105"/>
      <c r="F133" s="105"/>
      <c r="G133" s="105"/>
      <c r="H133" s="105"/>
      <c r="I133" s="105"/>
      <c r="J133" s="105"/>
      <c r="K133" s="105"/>
      <c r="L133" s="137"/>
      <c r="M133" s="137"/>
      <c r="N133" s="178">
        <f>AZ133</f>
        <v>0</v>
      </c>
      <c r="O133" s="179"/>
      <c r="P133" s="179"/>
      <c r="Q133" s="179"/>
      <c r="R133" s="101"/>
      <c r="AG133" s="102" t="s">
        <v>63</v>
      </c>
      <c r="AI133" s="103" t="s">
        <v>54</v>
      </c>
      <c r="AJ133" s="103" t="s">
        <v>63</v>
      </c>
      <c r="AN133" s="102" t="s">
        <v>105</v>
      </c>
      <c r="AZ133" s="104">
        <f>SUM(AZ134:AZ152)</f>
        <v>0</v>
      </c>
    </row>
    <row r="134" spans="2:54" s="120" customFormat="1" ht="16.5" customHeight="1">
      <c r="B134" s="114"/>
      <c r="C134" s="115" t="s">
        <v>172</v>
      </c>
      <c r="D134" s="115" t="s">
        <v>106</v>
      </c>
      <c r="E134" s="116" t="s">
        <v>173</v>
      </c>
      <c r="F134" s="176" t="s">
        <v>174</v>
      </c>
      <c r="G134" s="176"/>
      <c r="H134" s="176"/>
      <c r="I134" s="176"/>
      <c r="J134" s="117" t="s">
        <v>119</v>
      </c>
      <c r="K134" s="118">
        <v>42.5</v>
      </c>
      <c r="L134" s="344">
        <v>0</v>
      </c>
      <c r="M134" s="344"/>
      <c r="N134" s="177">
        <f>ROUND(L134*K134,2)</f>
        <v>0</v>
      </c>
      <c r="O134" s="177"/>
      <c r="P134" s="177"/>
      <c r="Q134" s="177"/>
      <c r="R134" s="119"/>
      <c r="AG134" s="121" t="s">
        <v>110</v>
      </c>
      <c r="AI134" s="121" t="s">
        <v>106</v>
      </c>
      <c r="AJ134" s="121" t="s">
        <v>77</v>
      </c>
      <c r="AN134" s="121" t="s">
        <v>105</v>
      </c>
      <c r="AT134" s="122" t="e">
        <f>IF(#REF!="základní",N134,0)</f>
        <v>#REF!</v>
      </c>
      <c r="AU134" s="122" t="e">
        <f>IF(#REF!="snížená",N134,0)</f>
        <v>#REF!</v>
      </c>
      <c r="AV134" s="122" t="e">
        <f>IF(#REF!="zákl. přenesená",N134,0)</f>
        <v>#REF!</v>
      </c>
      <c r="AW134" s="122" t="e">
        <f>IF(#REF!="sníž. přenesená",N134,0)</f>
        <v>#REF!</v>
      </c>
      <c r="AX134" s="122" t="e">
        <f>IF(#REF!="nulová",N134,0)</f>
        <v>#REF!</v>
      </c>
      <c r="AY134" s="121" t="s">
        <v>63</v>
      </c>
      <c r="AZ134" s="122">
        <f>ROUND(L134*K134,2)</f>
        <v>0</v>
      </c>
      <c r="BA134" s="121" t="s">
        <v>110</v>
      </c>
      <c r="BB134" s="121" t="s">
        <v>175</v>
      </c>
    </row>
    <row r="135" spans="2:40" s="126" customFormat="1" ht="16.5" customHeight="1">
      <c r="B135" s="123"/>
      <c r="C135" s="113"/>
      <c r="D135" s="113"/>
      <c r="E135" s="124" t="s">
        <v>4</v>
      </c>
      <c r="F135" s="172" t="s">
        <v>176</v>
      </c>
      <c r="G135" s="173"/>
      <c r="H135" s="173"/>
      <c r="I135" s="173"/>
      <c r="J135" s="113"/>
      <c r="K135" s="124" t="s">
        <v>4</v>
      </c>
      <c r="L135" s="138"/>
      <c r="M135" s="138"/>
      <c r="N135" s="113"/>
      <c r="O135" s="113"/>
      <c r="P135" s="113"/>
      <c r="Q135" s="113"/>
      <c r="R135" s="125"/>
      <c r="AI135" s="127" t="s">
        <v>120</v>
      </c>
      <c r="AJ135" s="127" t="s">
        <v>77</v>
      </c>
      <c r="AK135" s="126" t="s">
        <v>63</v>
      </c>
      <c r="AL135" s="126" t="s">
        <v>26</v>
      </c>
      <c r="AM135" s="126" t="s">
        <v>55</v>
      </c>
      <c r="AN135" s="127" t="s">
        <v>105</v>
      </c>
    </row>
    <row r="136" spans="2:40" s="126" customFormat="1" ht="16.5" customHeight="1">
      <c r="B136" s="123"/>
      <c r="C136" s="113"/>
      <c r="D136" s="113"/>
      <c r="E136" s="124" t="s">
        <v>4</v>
      </c>
      <c r="F136" s="174" t="s">
        <v>177</v>
      </c>
      <c r="G136" s="175"/>
      <c r="H136" s="175"/>
      <c r="I136" s="175"/>
      <c r="J136" s="113"/>
      <c r="K136" s="128">
        <v>42.5</v>
      </c>
      <c r="L136" s="138"/>
      <c r="M136" s="138"/>
      <c r="N136" s="113"/>
      <c r="O136" s="113"/>
      <c r="P136" s="113"/>
      <c r="Q136" s="113"/>
      <c r="R136" s="125"/>
      <c r="AI136" s="127" t="s">
        <v>120</v>
      </c>
      <c r="AJ136" s="127" t="s">
        <v>77</v>
      </c>
      <c r="AK136" s="126" t="s">
        <v>77</v>
      </c>
      <c r="AL136" s="126" t="s">
        <v>26</v>
      </c>
      <c r="AM136" s="126" t="s">
        <v>55</v>
      </c>
      <c r="AN136" s="127" t="s">
        <v>105</v>
      </c>
    </row>
    <row r="137" spans="2:40" s="126" customFormat="1" ht="16.5" customHeight="1">
      <c r="B137" s="123"/>
      <c r="C137" s="113"/>
      <c r="D137" s="113"/>
      <c r="E137" s="124" t="s">
        <v>4</v>
      </c>
      <c r="F137" s="174" t="s">
        <v>121</v>
      </c>
      <c r="G137" s="175"/>
      <c r="H137" s="175"/>
      <c r="I137" s="175"/>
      <c r="J137" s="113"/>
      <c r="K137" s="128">
        <v>42.5</v>
      </c>
      <c r="L137" s="138"/>
      <c r="M137" s="138"/>
      <c r="N137" s="113"/>
      <c r="O137" s="113"/>
      <c r="P137" s="113"/>
      <c r="Q137" s="113"/>
      <c r="R137" s="125"/>
      <c r="AI137" s="127" t="s">
        <v>120</v>
      </c>
      <c r="AJ137" s="127" t="s">
        <v>77</v>
      </c>
      <c r="AK137" s="126" t="s">
        <v>110</v>
      </c>
      <c r="AL137" s="126" t="s">
        <v>26</v>
      </c>
      <c r="AM137" s="126" t="s">
        <v>63</v>
      </c>
      <c r="AN137" s="127" t="s">
        <v>105</v>
      </c>
    </row>
    <row r="138" spans="2:54" s="120" customFormat="1" ht="25.5" customHeight="1">
      <c r="B138" s="114"/>
      <c r="C138" s="115" t="s">
        <v>178</v>
      </c>
      <c r="D138" s="115" t="s">
        <v>106</v>
      </c>
      <c r="E138" s="116" t="s">
        <v>179</v>
      </c>
      <c r="F138" s="176" t="s">
        <v>180</v>
      </c>
      <c r="G138" s="176"/>
      <c r="H138" s="176"/>
      <c r="I138" s="176"/>
      <c r="J138" s="117" t="s">
        <v>170</v>
      </c>
      <c r="K138" s="118">
        <v>13.2</v>
      </c>
      <c r="L138" s="344">
        <v>0</v>
      </c>
      <c r="M138" s="344"/>
      <c r="N138" s="177">
        <f>ROUND(L138*K138,2)</f>
        <v>0</v>
      </c>
      <c r="O138" s="177"/>
      <c r="P138" s="177"/>
      <c r="Q138" s="177"/>
      <c r="R138" s="119"/>
      <c r="AG138" s="121" t="s">
        <v>110</v>
      </c>
      <c r="AI138" s="121" t="s">
        <v>106</v>
      </c>
      <c r="AJ138" s="121" t="s">
        <v>77</v>
      </c>
      <c r="AN138" s="121" t="s">
        <v>105</v>
      </c>
      <c r="AT138" s="122" t="e">
        <f>IF(#REF!="základní",N138,0)</f>
        <v>#REF!</v>
      </c>
      <c r="AU138" s="122" t="e">
        <f>IF(#REF!="snížená",N138,0)</f>
        <v>#REF!</v>
      </c>
      <c r="AV138" s="122" t="e">
        <f>IF(#REF!="zákl. přenesená",N138,0)</f>
        <v>#REF!</v>
      </c>
      <c r="AW138" s="122" t="e">
        <f>IF(#REF!="sníž. přenesená",N138,0)</f>
        <v>#REF!</v>
      </c>
      <c r="AX138" s="122" t="e">
        <f>IF(#REF!="nulová",N138,0)</f>
        <v>#REF!</v>
      </c>
      <c r="AY138" s="121" t="s">
        <v>63</v>
      </c>
      <c r="AZ138" s="122">
        <f>ROUND(L138*K138,2)</f>
        <v>0</v>
      </c>
      <c r="BA138" s="121" t="s">
        <v>110</v>
      </c>
      <c r="BB138" s="121" t="s">
        <v>181</v>
      </c>
    </row>
    <row r="139" spans="2:40" s="126" customFormat="1" ht="16.5" customHeight="1">
      <c r="B139" s="123"/>
      <c r="C139" s="113"/>
      <c r="D139" s="113"/>
      <c r="E139" s="124" t="s">
        <v>4</v>
      </c>
      <c r="F139" s="172" t="s">
        <v>176</v>
      </c>
      <c r="G139" s="173"/>
      <c r="H139" s="173"/>
      <c r="I139" s="173"/>
      <c r="J139" s="113"/>
      <c r="K139" s="124" t="s">
        <v>4</v>
      </c>
      <c r="L139" s="138"/>
      <c r="M139" s="138"/>
      <c r="N139" s="113"/>
      <c r="O139" s="113"/>
      <c r="P139" s="113"/>
      <c r="Q139" s="113"/>
      <c r="R139" s="125"/>
      <c r="AI139" s="127" t="s">
        <v>120</v>
      </c>
      <c r="AJ139" s="127" t="s">
        <v>77</v>
      </c>
      <c r="AK139" s="126" t="s">
        <v>63</v>
      </c>
      <c r="AL139" s="126" t="s">
        <v>26</v>
      </c>
      <c r="AM139" s="126" t="s">
        <v>55</v>
      </c>
      <c r="AN139" s="127" t="s">
        <v>105</v>
      </c>
    </row>
    <row r="140" spans="2:40" s="126" customFormat="1" ht="16.5" customHeight="1">
      <c r="B140" s="123"/>
      <c r="C140" s="113"/>
      <c r="D140" s="113"/>
      <c r="E140" s="124" t="s">
        <v>4</v>
      </c>
      <c r="F140" s="174" t="s">
        <v>182</v>
      </c>
      <c r="G140" s="175"/>
      <c r="H140" s="175"/>
      <c r="I140" s="175"/>
      <c r="J140" s="113"/>
      <c r="K140" s="128">
        <v>13.2</v>
      </c>
      <c r="L140" s="138"/>
      <c r="M140" s="138"/>
      <c r="N140" s="113"/>
      <c r="O140" s="113"/>
      <c r="P140" s="113"/>
      <c r="Q140" s="113"/>
      <c r="R140" s="125"/>
      <c r="AI140" s="127" t="s">
        <v>120</v>
      </c>
      <c r="AJ140" s="127" t="s">
        <v>77</v>
      </c>
      <c r="AK140" s="126" t="s">
        <v>77</v>
      </c>
      <c r="AL140" s="126" t="s">
        <v>26</v>
      </c>
      <c r="AM140" s="126" t="s">
        <v>55</v>
      </c>
      <c r="AN140" s="127" t="s">
        <v>105</v>
      </c>
    </row>
    <row r="141" spans="2:40" s="126" customFormat="1" ht="16.5" customHeight="1">
      <c r="B141" s="123"/>
      <c r="C141" s="113"/>
      <c r="D141" s="113"/>
      <c r="E141" s="124" t="s">
        <v>4</v>
      </c>
      <c r="F141" s="174" t="s">
        <v>121</v>
      </c>
      <c r="G141" s="175"/>
      <c r="H141" s="175"/>
      <c r="I141" s="175"/>
      <c r="J141" s="113"/>
      <c r="K141" s="128">
        <v>13.2</v>
      </c>
      <c r="L141" s="138"/>
      <c r="M141" s="138"/>
      <c r="N141" s="113"/>
      <c r="O141" s="113"/>
      <c r="P141" s="113"/>
      <c r="Q141" s="113"/>
      <c r="R141" s="125"/>
      <c r="AI141" s="127" t="s">
        <v>120</v>
      </c>
      <c r="AJ141" s="127" t="s">
        <v>77</v>
      </c>
      <c r="AK141" s="126" t="s">
        <v>110</v>
      </c>
      <c r="AL141" s="126" t="s">
        <v>26</v>
      </c>
      <c r="AM141" s="126" t="s">
        <v>63</v>
      </c>
      <c r="AN141" s="127" t="s">
        <v>105</v>
      </c>
    </row>
    <row r="142" spans="2:54" s="120" customFormat="1" ht="16.5" customHeight="1">
      <c r="B142" s="114"/>
      <c r="C142" s="115" t="s">
        <v>183</v>
      </c>
      <c r="D142" s="115" t="s">
        <v>106</v>
      </c>
      <c r="E142" s="116" t="s">
        <v>184</v>
      </c>
      <c r="F142" s="176" t="s">
        <v>185</v>
      </c>
      <c r="G142" s="176"/>
      <c r="H142" s="176"/>
      <c r="I142" s="176"/>
      <c r="J142" s="117" t="s">
        <v>170</v>
      </c>
      <c r="K142" s="118">
        <v>34.998</v>
      </c>
      <c r="L142" s="344">
        <v>0</v>
      </c>
      <c r="M142" s="344"/>
      <c r="N142" s="177">
        <f>ROUND(L142*K142,2)</f>
        <v>0</v>
      </c>
      <c r="O142" s="177"/>
      <c r="P142" s="177"/>
      <c r="Q142" s="177"/>
      <c r="R142" s="119"/>
      <c r="AG142" s="121" t="s">
        <v>110</v>
      </c>
      <c r="AI142" s="121" t="s">
        <v>106</v>
      </c>
      <c r="AJ142" s="121" t="s">
        <v>77</v>
      </c>
      <c r="AN142" s="121" t="s">
        <v>105</v>
      </c>
      <c r="AT142" s="122" t="e">
        <f>IF(#REF!="základní",N142,0)</f>
        <v>#REF!</v>
      </c>
      <c r="AU142" s="122" t="e">
        <f>IF(#REF!="snížená",N142,0)</f>
        <v>#REF!</v>
      </c>
      <c r="AV142" s="122" t="e">
        <f>IF(#REF!="zákl. přenesená",N142,0)</f>
        <v>#REF!</v>
      </c>
      <c r="AW142" s="122" t="e">
        <f>IF(#REF!="sníž. přenesená",N142,0)</f>
        <v>#REF!</v>
      </c>
      <c r="AX142" s="122" t="e">
        <f>IF(#REF!="nulová",N142,0)</f>
        <v>#REF!</v>
      </c>
      <c r="AY142" s="121" t="s">
        <v>63</v>
      </c>
      <c r="AZ142" s="122">
        <f>ROUND(L142*K142,2)</f>
        <v>0</v>
      </c>
      <c r="BA142" s="121" t="s">
        <v>110</v>
      </c>
      <c r="BB142" s="121" t="s">
        <v>186</v>
      </c>
    </row>
    <row r="143" spans="2:40" s="126" customFormat="1" ht="16.5" customHeight="1">
      <c r="B143" s="123"/>
      <c r="C143" s="113"/>
      <c r="D143" s="113"/>
      <c r="E143" s="124" t="s">
        <v>4</v>
      </c>
      <c r="F143" s="172" t="s">
        <v>176</v>
      </c>
      <c r="G143" s="173"/>
      <c r="H143" s="173"/>
      <c r="I143" s="173"/>
      <c r="J143" s="113"/>
      <c r="K143" s="124" t="s">
        <v>4</v>
      </c>
      <c r="L143" s="138"/>
      <c r="M143" s="138"/>
      <c r="N143" s="113"/>
      <c r="O143" s="113"/>
      <c r="P143" s="113"/>
      <c r="Q143" s="113"/>
      <c r="R143" s="125"/>
      <c r="AI143" s="127" t="s">
        <v>120</v>
      </c>
      <c r="AJ143" s="127" t="s">
        <v>77</v>
      </c>
      <c r="AK143" s="126" t="s">
        <v>63</v>
      </c>
      <c r="AL143" s="126" t="s">
        <v>26</v>
      </c>
      <c r="AM143" s="126" t="s">
        <v>55</v>
      </c>
      <c r="AN143" s="127" t="s">
        <v>105</v>
      </c>
    </row>
    <row r="144" spans="2:40" s="126" customFormat="1" ht="25.5" customHeight="1">
      <c r="B144" s="123"/>
      <c r="C144" s="113"/>
      <c r="D144" s="113"/>
      <c r="E144" s="124" t="s">
        <v>4</v>
      </c>
      <c r="F144" s="174" t="s">
        <v>187</v>
      </c>
      <c r="G144" s="175"/>
      <c r="H144" s="175"/>
      <c r="I144" s="175"/>
      <c r="J144" s="113"/>
      <c r="K144" s="128">
        <v>34.998</v>
      </c>
      <c r="L144" s="138"/>
      <c r="M144" s="138"/>
      <c r="N144" s="113"/>
      <c r="O144" s="113"/>
      <c r="P144" s="113"/>
      <c r="Q144" s="113"/>
      <c r="R144" s="125"/>
      <c r="AI144" s="127" t="s">
        <v>120</v>
      </c>
      <c r="AJ144" s="127" t="s">
        <v>77</v>
      </c>
      <c r="AK144" s="126" t="s">
        <v>77</v>
      </c>
      <c r="AL144" s="126" t="s">
        <v>26</v>
      </c>
      <c r="AM144" s="126" t="s">
        <v>55</v>
      </c>
      <c r="AN144" s="127" t="s">
        <v>105</v>
      </c>
    </row>
    <row r="145" spans="2:40" s="126" customFormat="1" ht="16.5" customHeight="1">
      <c r="B145" s="123"/>
      <c r="C145" s="113"/>
      <c r="D145" s="113"/>
      <c r="E145" s="124" t="s">
        <v>4</v>
      </c>
      <c r="F145" s="174" t="s">
        <v>121</v>
      </c>
      <c r="G145" s="175"/>
      <c r="H145" s="175"/>
      <c r="I145" s="175"/>
      <c r="J145" s="113"/>
      <c r="K145" s="128">
        <v>34.998</v>
      </c>
      <c r="L145" s="138"/>
      <c r="M145" s="138"/>
      <c r="N145" s="113"/>
      <c r="O145" s="113"/>
      <c r="P145" s="113"/>
      <c r="Q145" s="113"/>
      <c r="R145" s="125"/>
      <c r="AI145" s="127" t="s">
        <v>120</v>
      </c>
      <c r="AJ145" s="127" t="s">
        <v>77</v>
      </c>
      <c r="AK145" s="126" t="s">
        <v>110</v>
      </c>
      <c r="AL145" s="126" t="s">
        <v>26</v>
      </c>
      <c r="AM145" s="126" t="s">
        <v>63</v>
      </c>
      <c r="AN145" s="127" t="s">
        <v>105</v>
      </c>
    </row>
    <row r="146" spans="2:54" s="120" customFormat="1" ht="25.5" customHeight="1">
      <c r="B146" s="114"/>
      <c r="C146" s="115" t="s">
        <v>188</v>
      </c>
      <c r="D146" s="115" t="s">
        <v>106</v>
      </c>
      <c r="E146" s="116" t="s">
        <v>189</v>
      </c>
      <c r="F146" s="176" t="s">
        <v>190</v>
      </c>
      <c r="G146" s="176"/>
      <c r="H146" s="176"/>
      <c r="I146" s="176"/>
      <c r="J146" s="117" t="s">
        <v>119</v>
      </c>
      <c r="K146" s="118">
        <v>3.549</v>
      </c>
      <c r="L146" s="344">
        <v>0</v>
      </c>
      <c r="M146" s="344"/>
      <c r="N146" s="177">
        <f>ROUND(L146*K146,2)</f>
        <v>0</v>
      </c>
      <c r="O146" s="177"/>
      <c r="P146" s="177"/>
      <c r="Q146" s="177"/>
      <c r="R146" s="119"/>
      <c r="AG146" s="121" t="s">
        <v>110</v>
      </c>
      <c r="AI146" s="121" t="s">
        <v>106</v>
      </c>
      <c r="AJ146" s="121" t="s">
        <v>77</v>
      </c>
      <c r="AN146" s="121" t="s">
        <v>105</v>
      </c>
      <c r="AT146" s="122" t="e">
        <f>IF(#REF!="základní",N146,0)</f>
        <v>#REF!</v>
      </c>
      <c r="AU146" s="122" t="e">
        <f>IF(#REF!="snížená",N146,0)</f>
        <v>#REF!</v>
      </c>
      <c r="AV146" s="122" t="e">
        <f>IF(#REF!="zákl. přenesená",N146,0)</f>
        <v>#REF!</v>
      </c>
      <c r="AW146" s="122" t="e">
        <f>IF(#REF!="sníž. přenesená",N146,0)</f>
        <v>#REF!</v>
      </c>
      <c r="AX146" s="122" t="e">
        <f>IF(#REF!="nulová",N146,0)</f>
        <v>#REF!</v>
      </c>
      <c r="AY146" s="121" t="s">
        <v>63</v>
      </c>
      <c r="AZ146" s="122">
        <f>ROUND(L146*K146,2)</f>
        <v>0</v>
      </c>
      <c r="BA146" s="121" t="s">
        <v>110</v>
      </c>
      <c r="BB146" s="121" t="s">
        <v>191</v>
      </c>
    </row>
    <row r="147" spans="2:40" s="126" customFormat="1" ht="16.5" customHeight="1">
      <c r="B147" s="123"/>
      <c r="C147" s="113"/>
      <c r="D147" s="113"/>
      <c r="E147" s="124" t="s">
        <v>4</v>
      </c>
      <c r="F147" s="172" t="s">
        <v>176</v>
      </c>
      <c r="G147" s="173"/>
      <c r="H147" s="173"/>
      <c r="I147" s="173"/>
      <c r="J147" s="113"/>
      <c r="K147" s="124" t="s">
        <v>4</v>
      </c>
      <c r="L147" s="138"/>
      <c r="M147" s="138"/>
      <c r="N147" s="113"/>
      <c r="O147" s="113"/>
      <c r="P147" s="113"/>
      <c r="Q147" s="113"/>
      <c r="R147" s="125"/>
      <c r="AI147" s="127" t="s">
        <v>120</v>
      </c>
      <c r="AJ147" s="127" t="s">
        <v>77</v>
      </c>
      <c r="AK147" s="126" t="s">
        <v>63</v>
      </c>
      <c r="AL147" s="126" t="s">
        <v>26</v>
      </c>
      <c r="AM147" s="126" t="s">
        <v>55</v>
      </c>
      <c r="AN147" s="127" t="s">
        <v>105</v>
      </c>
    </row>
    <row r="148" spans="2:40" s="126" customFormat="1" ht="16.5" customHeight="1">
      <c r="B148" s="123"/>
      <c r="C148" s="113"/>
      <c r="D148" s="113"/>
      <c r="E148" s="124" t="s">
        <v>4</v>
      </c>
      <c r="F148" s="174" t="s">
        <v>192</v>
      </c>
      <c r="G148" s="175"/>
      <c r="H148" s="175"/>
      <c r="I148" s="175"/>
      <c r="J148" s="113"/>
      <c r="K148" s="128">
        <v>3.549</v>
      </c>
      <c r="L148" s="138"/>
      <c r="M148" s="138"/>
      <c r="N148" s="113"/>
      <c r="O148" s="113"/>
      <c r="P148" s="113"/>
      <c r="Q148" s="113"/>
      <c r="R148" s="125"/>
      <c r="AI148" s="127" t="s">
        <v>120</v>
      </c>
      <c r="AJ148" s="127" t="s">
        <v>77</v>
      </c>
      <c r="AK148" s="126" t="s">
        <v>77</v>
      </c>
      <c r="AL148" s="126" t="s">
        <v>26</v>
      </c>
      <c r="AM148" s="126" t="s">
        <v>55</v>
      </c>
      <c r="AN148" s="127" t="s">
        <v>105</v>
      </c>
    </row>
    <row r="149" spans="2:40" s="126" customFormat="1" ht="16.5" customHeight="1">
      <c r="B149" s="123"/>
      <c r="C149" s="113"/>
      <c r="D149" s="113"/>
      <c r="E149" s="124" t="s">
        <v>4</v>
      </c>
      <c r="F149" s="174" t="s">
        <v>121</v>
      </c>
      <c r="G149" s="175"/>
      <c r="H149" s="175"/>
      <c r="I149" s="175"/>
      <c r="J149" s="113"/>
      <c r="K149" s="128">
        <v>3.549</v>
      </c>
      <c r="L149" s="138"/>
      <c r="M149" s="138"/>
      <c r="N149" s="113"/>
      <c r="O149" s="113"/>
      <c r="P149" s="113"/>
      <c r="Q149" s="113"/>
      <c r="R149" s="125"/>
      <c r="AI149" s="127" t="s">
        <v>120</v>
      </c>
      <c r="AJ149" s="127" t="s">
        <v>77</v>
      </c>
      <c r="AK149" s="126" t="s">
        <v>110</v>
      </c>
      <c r="AL149" s="126" t="s">
        <v>26</v>
      </c>
      <c r="AM149" s="126" t="s">
        <v>63</v>
      </c>
      <c r="AN149" s="127" t="s">
        <v>105</v>
      </c>
    </row>
    <row r="150" spans="2:54" s="120" customFormat="1" ht="25.5" customHeight="1">
      <c r="B150" s="114"/>
      <c r="C150" s="115" t="s">
        <v>193</v>
      </c>
      <c r="D150" s="115" t="s">
        <v>106</v>
      </c>
      <c r="E150" s="116" t="s">
        <v>194</v>
      </c>
      <c r="F150" s="176" t="s">
        <v>195</v>
      </c>
      <c r="G150" s="176"/>
      <c r="H150" s="176"/>
      <c r="I150" s="176"/>
      <c r="J150" s="117" t="s">
        <v>109</v>
      </c>
      <c r="K150" s="118">
        <v>1</v>
      </c>
      <c r="L150" s="344">
        <v>0</v>
      </c>
      <c r="M150" s="344"/>
      <c r="N150" s="177">
        <f>ROUND(L150*K150,2)</f>
        <v>0</v>
      </c>
      <c r="O150" s="177"/>
      <c r="P150" s="177"/>
      <c r="Q150" s="177"/>
      <c r="R150" s="119"/>
      <c r="AG150" s="121" t="s">
        <v>110</v>
      </c>
      <c r="AI150" s="121" t="s">
        <v>106</v>
      </c>
      <c r="AJ150" s="121" t="s">
        <v>77</v>
      </c>
      <c r="AN150" s="121" t="s">
        <v>105</v>
      </c>
      <c r="AT150" s="122" t="e">
        <f>IF(#REF!="základní",N150,0)</f>
        <v>#REF!</v>
      </c>
      <c r="AU150" s="122" t="e">
        <f>IF(#REF!="snížená",N150,0)</f>
        <v>#REF!</v>
      </c>
      <c r="AV150" s="122" t="e">
        <f>IF(#REF!="zákl. přenesená",N150,0)</f>
        <v>#REF!</v>
      </c>
      <c r="AW150" s="122" t="e">
        <f>IF(#REF!="sníž. přenesená",N150,0)</f>
        <v>#REF!</v>
      </c>
      <c r="AX150" s="122" t="e">
        <f>IF(#REF!="nulová",N150,0)</f>
        <v>#REF!</v>
      </c>
      <c r="AY150" s="121" t="s">
        <v>63</v>
      </c>
      <c r="AZ150" s="122">
        <f>ROUND(L150*K150,2)</f>
        <v>0</v>
      </c>
      <c r="BA150" s="121" t="s">
        <v>110</v>
      </c>
      <c r="BB150" s="121" t="s">
        <v>196</v>
      </c>
    </row>
    <row r="151" spans="2:40" s="126" customFormat="1" ht="16.5" customHeight="1">
      <c r="B151" s="123"/>
      <c r="C151" s="113"/>
      <c r="D151" s="113"/>
      <c r="E151" s="124" t="s">
        <v>4</v>
      </c>
      <c r="F151" s="172" t="s">
        <v>197</v>
      </c>
      <c r="G151" s="173"/>
      <c r="H151" s="173"/>
      <c r="I151" s="173"/>
      <c r="J151" s="113"/>
      <c r="K151" s="128">
        <v>1</v>
      </c>
      <c r="L151" s="138"/>
      <c r="M151" s="138"/>
      <c r="N151" s="113"/>
      <c r="O151" s="113"/>
      <c r="P151" s="113"/>
      <c r="Q151" s="113"/>
      <c r="R151" s="125"/>
      <c r="AI151" s="127" t="s">
        <v>120</v>
      </c>
      <c r="AJ151" s="127" t="s">
        <v>77</v>
      </c>
      <c r="AK151" s="126" t="s">
        <v>77</v>
      </c>
      <c r="AL151" s="126" t="s">
        <v>26</v>
      </c>
      <c r="AM151" s="126" t="s">
        <v>55</v>
      </c>
      <c r="AN151" s="127" t="s">
        <v>105</v>
      </c>
    </row>
    <row r="152" spans="2:40" s="126" customFormat="1" ht="16.5" customHeight="1">
      <c r="B152" s="123"/>
      <c r="C152" s="113"/>
      <c r="D152" s="113"/>
      <c r="E152" s="124" t="s">
        <v>4</v>
      </c>
      <c r="F152" s="174" t="s">
        <v>121</v>
      </c>
      <c r="G152" s="175"/>
      <c r="H152" s="175"/>
      <c r="I152" s="175"/>
      <c r="J152" s="113"/>
      <c r="K152" s="128">
        <v>1</v>
      </c>
      <c r="L152" s="138"/>
      <c r="M152" s="138"/>
      <c r="N152" s="113"/>
      <c r="O152" s="113"/>
      <c r="P152" s="113"/>
      <c r="Q152" s="113"/>
      <c r="R152" s="125"/>
      <c r="AI152" s="127" t="s">
        <v>120</v>
      </c>
      <c r="AJ152" s="127" t="s">
        <v>77</v>
      </c>
      <c r="AK152" s="126" t="s">
        <v>110</v>
      </c>
      <c r="AL152" s="126" t="s">
        <v>26</v>
      </c>
      <c r="AM152" s="126" t="s">
        <v>63</v>
      </c>
      <c r="AN152" s="127" t="s">
        <v>105</v>
      </c>
    </row>
    <row r="153" spans="2:52" s="9" customFormat="1" ht="29.25" customHeight="1">
      <c r="B153" s="98"/>
      <c r="C153" s="99"/>
      <c r="D153" s="105" t="s">
        <v>95</v>
      </c>
      <c r="E153" s="105"/>
      <c r="F153" s="105"/>
      <c r="G153" s="105"/>
      <c r="H153" s="105"/>
      <c r="I153" s="105"/>
      <c r="J153" s="105"/>
      <c r="K153" s="105"/>
      <c r="L153" s="137"/>
      <c r="M153" s="137"/>
      <c r="N153" s="178">
        <f>AZ153</f>
        <v>0</v>
      </c>
      <c r="O153" s="179"/>
      <c r="P153" s="179"/>
      <c r="Q153" s="179"/>
      <c r="R153" s="101"/>
      <c r="AG153" s="102" t="s">
        <v>63</v>
      </c>
      <c r="AI153" s="103" t="s">
        <v>54</v>
      </c>
      <c r="AJ153" s="103" t="s">
        <v>63</v>
      </c>
      <c r="AN153" s="102" t="s">
        <v>105</v>
      </c>
      <c r="AZ153" s="104">
        <f>SUM(AZ154:AZ167)</f>
        <v>0</v>
      </c>
    </row>
    <row r="154" spans="2:54" s="120" customFormat="1" ht="38.25" customHeight="1">
      <c r="B154" s="114"/>
      <c r="C154" s="115" t="s">
        <v>198</v>
      </c>
      <c r="D154" s="115" t="s">
        <v>106</v>
      </c>
      <c r="E154" s="116" t="s">
        <v>199</v>
      </c>
      <c r="F154" s="176" t="s">
        <v>200</v>
      </c>
      <c r="G154" s="176"/>
      <c r="H154" s="176"/>
      <c r="I154" s="176"/>
      <c r="J154" s="117" t="s">
        <v>157</v>
      </c>
      <c r="K154" s="118">
        <v>23.347</v>
      </c>
      <c r="L154" s="344">
        <v>0</v>
      </c>
      <c r="M154" s="344"/>
      <c r="N154" s="177">
        <f>ROUND(L154*K154,2)</f>
        <v>0</v>
      </c>
      <c r="O154" s="177"/>
      <c r="P154" s="177"/>
      <c r="Q154" s="177"/>
      <c r="R154" s="119"/>
      <c r="AG154" s="121" t="s">
        <v>110</v>
      </c>
      <c r="AI154" s="121" t="s">
        <v>106</v>
      </c>
      <c r="AJ154" s="121" t="s">
        <v>77</v>
      </c>
      <c r="AN154" s="121" t="s">
        <v>105</v>
      </c>
      <c r="AT154" s="122" t="e">
        <f>IF(#REF!="základní",N154,0)</f>
        <v>#REF!</v>
      </c>
      <c r="AU154" s="122" t="e">
        <f>IF(#REF!="snížená",N154,0)</f>
        <v>#REF!</v>
      </c>
      <c r="AV154" s="122" t="e">
        <f>IF(#REF!="zákl. přenesená",N154,0)</f>
        <v>#REF!</v>
      </c>
      <c r="AW154" s="122" t="e">
        <f>IF(#REF!="sníž. přenesená",N154,0)</f>
        <v>#REF!</v>
      </c>
      <c r="AX154" s="122" t="e">
        <f>IF(#REF!="nulová",N154,0)</f>
        <v>#REF!</v>
      </c>
      <c r="AY154" s="121" t="s">
        <v>63</v>
      </c>
      <c r="AZ154" s="122">
        <f>ROUND(L154*K154,2)</f>
        <v>0</v>
      </c>
      <c r="BA154" s="121" t="s">
        <v>110</v>
      </c>
      <c r="BB154" s="121" t="s">
        <v>201</v>
      </c>
    </row>
    <row r="155" spans="2:54" s="120" customFormat="1" ht="25.5" customHeight="1">
      <c r="B155" s="114"/>
      <c r="C155" s="115" t="s">
        <v>202</v>
      </c>
      <c r="D155" s="115" t="s">
        <v>106</v>
      </c>
      <c r="E155" s="116" t="s">
        <v>203</v>
      </c>
      <c r="F155" s="176" t="s">
        <v>204</v>
      </c>
      <c r="G155" s="176"/>
      <c r="H155" s="176"/>
      <c r="I155" s="176"/>
      <c r="J155" s="117" t="s">
        <v>157</v>
      </c>
      <c r="K155" s="118">
        <v>210.123</v>
      </c>
      <c r="L155" s="344">
        <v>0</v>
      </c>
      <c r="M155" s="344"/>
      <c r="N155" s="177">
        <f>ROUND(L155*K155,2)</f>
        <v>0</v>
      </c>
      <c r="O155" s="177"/>
      <c r="P155" s="177"/>
      <c r="Q155" s="177"/>
      <c r="R155" s="119"/>
      <c r="AG155" s="121" t="s">
        <v>110</v>
      </c>
      <c r="AI155" s="121" t="s">
        <v>106</v>
      </c>
      <c r="AJ155" s="121" t="s">
        <v>77</v>
      </c>
      <c r="AN155" s="121" t="s">
        <v>105</v>
      </c>
      <c r="AT155" s="122" t="e">
        <f>IF(#REF!="základní",N155,0)</f>
        <v>#REF!</v>
      </c>
      <c r="AU155" s="122" t="e">
        <f>IF(#REF!="snížená",N155,0)</f>
        <v>#REF!</v>
      </c>
      <c r="AV155" s="122" t="e">
        <f>IF(#REF!="zákl. přenesená",N155,0)</f>
        <v>#REF!</v>
      </c>
      <c r="AW155" s="122" t="e">
        <f>IF(#REF!="sníž. přenesená",N155,0)</f>
        <v>#REF!</v>
      </c>
      <c r="AX155" s="122" t="e">
        <f>IF(#REF!="nulová",N155,0)</f>
        <v>#REF!</v>
      </c>
      <c r="AY155" s="121" t="s">
        <v>63</v>
      </c>
      <c r="AZ155" s="122">
        <f>ROUND(L155*K155,2)</f>
        <v>0</v>
      </c>
      <c r="BA155" s="121" t="s">
        <v>110</v>
      </c>
      <c r="BB155" s="121" t="s">
        <v>205</v>
      </c>
    </row>
    <row r="156" spans="2:54" s="120" customFormat="1" ht="38.25" customHeight="1">
      <c r="B156" s="114"/>
      <c r="C156" s="115" t="s">
        <v>206</v>
      </c>
      <c r="D156" s="115" t="s">
        <v>106</v>
      </c>
      <c r="E156" s="116" t="s">
        <v>207</v>
      </c>
      <c r="F156" s="176" t="s">
        <v>208</v>
      </c>
      <c r="G156" s="176"/>
      <c r="H156" s="176"/>
      <c r="I156" s="176"/>
      <c r="J156" s="117" t="s">
        <v>157</v>
      </c>
      <c r="K156" s="118">
        <v>19.857</v>
      </c>
      <c r="L156" s="344">
        <v>0</v>
      </c>
      <c r="M156" s="344"/>
      <c r="N156" s="177">
        <f>ROUND(L156*K156,2)</f>
        <v>0</v>
      </c>
      <c r="O156" s="177"/>
      <c r="P156" s="177"/>
      <c r="Q156" s="177"/>
      <c r="R156" s="119"/>
      <c r="AG156" s="121" t="s">
        <v>110</v>
      </c>
      <c r="AI156" s="121" t="s">
        <v>106</v>
      </c>
      <c r="AJ156" s="121" t="s">
        <v>77</v>
      </c>
      <c r="AN156" s="121" t="s">
        <v>105</v>
      </c>
      <c r="AT156" s="122" t="e">
        <f>IF(#REF!="základní",N156,0)</f>
        <v>#REF!</v>
      </c>
      <c r="AU156" s="122" t="e">
        <f>IF(#REF!="snížená",N156,0)</f>
        <v>#REF!</v>
      </c>
      <c r="AV156" s="122" t="e">
        <f>IF(#REF!="zákl. přenesená",N156,0)</f>
        <v>#REF!</v>
      </c>
      <c r="AW156" s="122" t="e">
        <f>IF(#REF!="sníž. přenesená",N156,0)</f>
        <v>#REF!</v>
      </c>
      <c r="AX156" s="122" t="e">
        <f>IF(#REF!="nulová",N156,0)</f>
        <v>#REF!</v>
      </c>
      <c r="AY156" s="121" t="s">
        <v>63</v>
      </c>
      <c r="AZ156" s="122">
        <f>ROUND(L156*K156,2)</f>
        <v>0</v>
      </c>
      <c r="BA156" s="121" t="s">
        <v>110</v>
      </c>
      <c r="BB156" s="121" t="s">
        <v>209</v>
      </c>
    </row>
    <row r="157" spans="2:40" s="126" customFormat="1" ht="16.5" customHeight="1">
      <c r="B157" s="123"/>
      <c r="C157" s="113"/>
      <c r="D157" s="113"/>
      <c r="E157" s="124" t="s">
        <v>4</v>
      </c>
      <c r="F157" s="172" t="s">
        <v>210</v>
      </c>
      <c r="G157" s="173"/>
      <c r="H157" s="173"/>
      <c r="I157" s="173"/>
      <c r="J157" s="113"/>
      <c r="K157" s="128">
        <v>19.857</v>
      </c>
      <c r="L157" s="138"/>
      <c r="M157" s="138"/>
      <c r="N157" s="113"/>
      <c r="O157" s="113"/>
      <c r="P157" s="113"/>
      <c r="Q157" s="113"/>
      <c r="R157" s="125"/>
      <c r="AI157" s="127" t="s">
        <v>120</v>
      </c>
      <c r="AJ157" s="127" t="s">
        <v>77</v>
      </c>
      <c r="AK157" s="126" t="s">
        <v>77</v>
      </c>
      <c r="AL157" s="126" t="s">
        <v>26</v>
      </c>
      <c r="AM157" s="126" t="s">
        <v>55</v>
      </c>
      <c r="AN157" s="127" t="s">
        <v>105</v>
      </c>
    </row>
    <row r="158" spans="2:40" s="126" customFormat="1" ht="16.5" customHeight="1">
      <c r="B158" s="123"/>
      <c r="C158" s="113"/>
      <c r="D158" s="113"/>
      <c r="E158" s="124" t="s">
        <v>4</v>
      </c>
      <c r="F158" s="174" t="s">
        <v>121</v>
      </c>
      <c r="G158" s="175"/>
      <c r="H158" s="175"/>
      <c r="I158" s="175"/>
      <c r="J158" s="113"/>
      <c r="K158" s="128">
        <v>19.857</v>
      </c>
      <c r="L158" s="138"/>
      <c r="M158" s="138"/>
      <c r="N158" s="113"/>
      <c r="O158" s="113"/>
      <c r="P158" s="113"/>
      <c r="Q158" s="113"/>
      <c r="R158" s="125"/>
      <c r="AI158" s="127" t="s">
        <v>120</v>
      </c>
      <c r="AJ158" s="127" t="s">
        <v>77</v>
      </c>
      <c r="AK158" s="126" t="s">
        <v>110</v>
      </c>
      <c r="AL158" s="126" t="s">
        <v>26</v>
      </c>
      <c r="AM158" s="126" t="s">
        <v>63</v>
      </c>
      <c r="AN158" s="127" t="s">
        <v>105</v>
      </c>
    </row>
    <row r="159" spans="2:54" s="120" customFormat="1" ht="38.25" customHeight="1">
      <c r="B159" s="114"/>
      <c r="C159" s="115" t="s">
        <v>211</v>
      </c>
      <c r="D159" s="115" t="s">
        <v>106</v>
      </c>
      <c r="E159" s="116" t="s">
        <v>212</v>
      </c>
      <c r="F159" s="176" t="s">
        <v>213</v>
      </c>
      <c r="G159" s="176"/>
      <c r="H159" s="176"/>
      <c r="I159" s="176"/>
      <c r="J159" s="117" t="s">
        <v>157</v>
      </c>
      <c r="K159" s="118">
        <v>3.455</v>
      </c>
      <c r="L159" s="344">
        <v>0</v>
      </c>
      <c r="M159" s="344"/>
      <c r="N159" s="177">
        <f>ROUND(L159*K159,2)</f>
        <v>0</v>
      </c>
      <c r="O159" s="177"/>
      <c r="P159" s="177"/>
      <c r="Q159" s="177"/>
      <c r="R159" s="119"/>
      <c r="AG159" s="121" t="s">
        <v>110</v>
      </c>
      <c r="AI159" s="121" t="s">
        <v>106</v>
      </c>
      <c r="AJ159" s="121" t="s">
        <v>77</v>
      </c>
      <c r="AN159" s="121" t="s">
        <v>105</v>
      </c>
      <c r="AT159" s="122" t="e">
        <f>IF(#REF!="základní",N159,0)</f>
        <v>#REF!</v>
      </c>
      <c r="AU159" s="122" t="e">
        <f>IF(#REF!="snížená",N159,0)</f>
        <v>#REF!</v>
      </c>
      <c r="AV159" s="122" t="e">
        <f>IF(#REF!="zákl. přenesená",N159,0)</f>
        <v>#REF!</v>
      </c>
      <c r="AW159" s="122" t="e">
        <f>IF(#REF!="sníž. přenesená",N159,0)</f>
        <v>#REF!</v>
      </c>
      <c r="AX159" s="122" t="e">
        <f>IF(#REF!="nulová",N159,0)</f>
        <v>#REF!</v>
      </c>
      <c r="AY159" s="121" t="s">
        <v>63</v>
      </c>
      <c r="AZ159" s="122">
        <f>ROUND(L159*K159,2)</f>
        <v>0</v>
      </c>
      <c r="BA159" s="121" t="s">
        <v>110</v>
      </c>
      <c r="BB159" s="121" t="s">
        <v>214</v>
      </c>
    </row>
    <row r="160" spans="2:40" s="126" customFormat="1" ht="16.5" customHeight="1">
      <c r="B160" s="123"/>
      <c r="C160" s="113"/>
      <c r="D160" s="113"/>
      <c r="E160" s="124" t="s">
        <v>4</v>
      </c>
      <c r="F160" s="172" t="s">
        <v>215</v>
      </c>
      <c r="G160" s="173"/>
      <c r="H160" s="173"/>
      <c r="I160" s="173"/>
      <c r="J160" s="113"/>
      <c r="K160" s="128">
        <v>3.455</v>
      </c>
      <c r="L160" s="138"/>
      <c r="M160" s="138"/>
      <c r="N160" s="113"/>
      <c r="O160" s="113"/>
      <c r="P160" s="113"/>
      <c r="Q160" s="113"/>
      <c r="R160" s="125"/>
      <c r="AI160" s="127" t="s">
        <v>120</v>
      </c>
      <c r="AJ160" s="127" t="s">
        <v>77</v>
      </c>
      <c r="AK160" s="126" t="s">
        <v>77</v>
      </c>
      <c r="AL160" s="126" t="s">
        <v>26</v>
      </c>
      <c r="AM160" s="126" t="s">
        <v>55</v>
      </c>
      <c r="AN160" s="127" t="s">
        <v>105</v>
      </c>
    </row>
    <row r="161" spans="2:40" s="126" customFormat="1" ht="16.5" customHeight="1">
      <c r="B161" s="123"/>
      <c r="C161" s="113"/>
      <c r="D161" s="113"/>
      <c r="E161" s="124" t="s">
        <v>4</v>
      </c>
      <c r="F161" s="174" t="s">
        <v>121</v>
      </c>
      <c r="G161" s="175"/>
      <c r="H161" s="175"/>
      <c r="I161" s="175"/>
      <c r="J161" s="113"/>
      <c r="K161" s="128">
        <v>3.455</v>
      </c>
      <c r="L161" s="138"/>
      <c r="M161" s="138"/>
      <c r="N161" s="113"/>
      <c r="O161" s="113"/>
      <c r="P161" s="113"/>
      <c r="Q161" s="113"/>
      <c r="R161" s="125"/>
      <c r="AI161" s="127" t="s">
        <v>120</v>
      </c>
      <c r="AJ161" s="127" t="s">
        <v>77</v>
      </c>
      <c r="AK161" s="126" t="s">
        <v>110</v>
      </c>
      <c r="AL161" s="126" t="s">
        <v>26</v>
      </c>
      <c r="AM161" s="126" t="s">
        <v>63</v>
      </c>
      <c r="AN161" s="127" t="s">
        <v>105</v>
      </c>
    </row>
    <row r="162" spans="2:54" s="120" customFormat="1" ht="25.5" customHeight="1">
      <c r="B162" s="114"/>
      <c r="C162" s="115" t="s">
        <v>216</v>
      </c>
      <c r="D162" s="115" t="s">
        <v>106</v>
      </c>
      <c r="E162" s="116" t="s">
        <v>217</v>
      </c>
      <c r="F162" s="176" t="s">
        <v>218</v>
      </c>
      <c r="G162" s="176"/>
      <c r="H162" s="176"/>
      <c r="I162" s="176"/>
      <c r="J162" s="117" t="s">
        <v>157</v>
      </c>
      <c r="K162" s="118">
        <v>0.045</v>
      </c>
      <c r="L162" s="344">
        <v>0</v>
      </c>
      <c r="M162" s="344"/>
      <c r="N162" s="177">
        <f>ROUND(L162*K162,2)</f>
        <v>0</v>
      </c>
      <c r="O162" s="177"/>
      <c r="P162" s="177"/>
      <c r="Q162" s="177"/>
      <c r="R162" s="119"/>
      <c r="AG162" s="121" t="s">
        <v>110</v>
      </c>
      <c r="AI162" s="121" t="s">
        <v>106</v>
      </c>
      <c r="AJ162" s="121" t="s">
        <v>77</v>
      </c>
      <c r="AN162" s="121" t="s">
        <v>105</v>
      </c>
      <c r="AT162" s="122" t="e">
        <f>IF(#REF!="základní",N162,0)</f>
        <v>#REF!</v>
      </c>
      <c r="AU162" s="122" t="e">
        <f>IF(#REF!="snížená",N162,0)</f>
        <v>#REF!</v>
      </c>
      <c r="AV162" s="122" t="e">
        <f>IF(#REF!="zákl. přenesená",N162,0)</f>
        <v>#REF!</v>
      </c>
      <c r="AW162" s="122" t="e">
        <f>IF(#REF!="sníž. přenesená",N162,0)</f>
        <v>#REF!</v>
      </c>
      <c r="AX162" s="122" t="e">
        <f>IF(#REF!="nulová",N162,0)</f>
        <v>#REF!</v>
      </c>
      <c r="AY162" s="121" t="s">
        <v>63</v>
      </c>
      <c r="AZ162" s="122">
        <f>ROUND(L162*K162,2)</f>
        <v>0</v>
      </c>
      <c r="BA162" s="121" t="s">
        <v>110</v>
      </c>
      <c r="BB162" s="121" t="s">
        <v>219</v>
      </c>
    </row>
    <row r="163" spans="2:40" s="126" customFormat="1" ht="16.5" customHeight="1">
      <c r="B163" s="123"/>
      <c r="C163" s="113"/>
      <c r="D163" s="113"/>
      <c r="E163" s="124" t="s">
        <v>4</v>
      </c>
      <c r="F163" s="172" t="s">
        <v>220</v>
      </c>
      <c r="G163" s="173"/>
      <c r="H163" s="173"/>
      <c r="I163" s="173"/>
      <c r="J163" s="113"/>
      <c r="K163" s="128">
        <v>0.045</v>
      </c>
      <c r="L163" s="138"/>
      <c r="M163" s="138"/>
      <c r="N163" s="113"/>
      <c r="O163" s="113"/>
      <c r="P163" s="113"/>
      <c r="Q163" s="113"/>
      <c r="R163" s="125"/>
      <c r="AI163" s="127" t="s">
        <v>120</v>
      </c>
      <c r="AJ163" s="127" t="s">
        <v>77</v>
      </c>
      <c r="AK163" s="126" t="s">
        <v>77</v>
      </c>
      <c r="AL163" s="126" t="s">
        <v>26</v>
      </c>
      <c r="AM163" s="126" t="s">
        <v>55</v>
      </c>
      <c r="AN163" s="127" t="s">
        <v>105</v>
      </c>
    </row>
    <row r="164" spans="2:40" s="126" customFormat="1" ht="16.5" customHeight="1">
      <c r="B164" s="123"/>
      <c r="C164" s="113"/>
      <c r="D164" s="113"/>
      <c r="E164" s="124" t="s">
        <v>4</v>
      </c>
      <c r="F164" s="174" t="s">
        <v>121</v>
      </c>
      <c r="G164" s="175"/>
      <c r="H164" s="175"/>
      <c r="I164" s="175"/>
      <c r="J164" s="113"/>
      <c r="K164" s="128">
        <v>0.045</v>
      </c>
      <c r="L164" s="138"/>
      <c r="M164" s="138"/>
      <c r="N164" s="113"/>
      <c r="O164" s="113"/>
      <c r="P164" s="113"/>
      <c r="Q164" s="113"/>
      <c r="R164" s="125"/>
      <c r="AI164" s="127" t="s">
        <v>120</v>
      </c>
      <c r="AJ164" s="127" t="s">
        <v>77</v>
      </c>
      <c r="AK164" s="126" t="s">
        <v>110</v>
      </c>
      <c r="AL164" s="126" t="s">
        <v>26</v>
      </c>
      <c r="AM164" s="126" t="s">
        <v>63</v>
      </c>
      <c r="AN164" s="127" t="s">
        <v>105</v>
      </c>
    </row>
    <row r="165" spans="2:54" s="120" customFormat="1" ht="25.5" customHeight="1">
      <c r="B165" s="114"/>
      <c r="C165" s="115" t="s">
        <v>221</v>
      </c>
      <c r="D165" s="115" t="s">
        <v>106</v>
      </c>
      <c r="E165" s="116" t="s">
        <v>222</v>
      </c>
      <c r="F165" s="176" t="s">
        <v>223</v>
      </c>
      <c r="G165" s="176"/>
      <c r="H165" s="176"/>
      <c r="I165" s="176"/>
      <c r="J165" s="117" t="s">
        <v>157</v>
      </c>
      <c r="K165" s="118">
        <v>4.405</v>
      </c>
      <c r="L165" s="344">
        <v>0</v>
      </c>
      <c r="M165" s="344"/>
      <c r="N165" s="177">
        <f>ROUND(L165*K165,2)</f>
        <v>0</v>
      </c>
      <c r="O165" s="177"/>
      <c r="P165" s="177"/>
      <c r="Q165" s="177"/>
      <c r="R165" s="119"/>
      <c r="AG165" s="121" t="s">
        <v>110</v>
      </c>
      <c r="AI165" s="121" t="s">
        <v>106</v>
      </c>
      <c r="AJ165" s="121" t="s">
        <v>77</v>
      </c>
      <c r="AN165" s="121" t="s">
        <v>105</v>
      </c>
      <c r="AT165" s="122" t="e">
        <f>IF(#REF!="základní",N165,0)</f>
        <v>#REF!</v>
      </c>
      <c r="AU165" s="122" t="e">
        <f>IF(#REF!="snížená",N165,0)</f>
        <v>#REF!</v>
      </c>
      <c r="AV165" s="122" t="e">
        <f>IF(#REF!="zákl. přenesená",N165,0)</f>
        <v>#REF!</v>
      </c>
      <c r="AW165" s="122" t="e">
        <f>IF(#REF!="sníž. přenesená",N165,0)</f>
        <v>#REF!</v>
      </c>
      <c r="AX165" s="122" t="e">
        <f>IF(#REF!="nulová",N165,0)</f>
        <v>#REF!</v>
      </c>
      <c r="AY165" s="121" t="s">
        <v>63</v>
      </c>
      <c r="AZ165" s="122">
        <f>ROUND(L165*K165,2)</f>
        <v>0</v>
      </c>
      <c r="BA165" s="121" t="s">
        <v>110</v>
      </c>
      <c r="BB165" s="121" t="s">
        <v>224</v>
      </c>
    </row>
    <row r="166" spans="2:40" s="126" customFormat="1" ht="16.5" customHeight="1">
      <c r="B166" s="123"/>
      <c r="C166" s="113"/>
      <c r="D166" s="113"/>
      <c r="E166" s="124" t="s">
        <v>4</v>
      </c>
      <c r="F166" s="172" t="s">
        <v>225</v>
      </c>
      <c r="G166" s="173"/>
      <c r="H166" s="173"/>
      <c r="I166" s="173"/>
      <c r="J166" s="113"/>
      <c r="K166" s="128">
        <v>4.405</v>
      </c>
      <c r="L166" s="113"/>
      <c r="M166" s="113"/>
      <c r="N166" s="113"/>
      <c r="O166" s="113"/>
      <c r="P166" s="113"/>
      <c r="Q166" s="113"/>
      <c r="R166" s="125"/>
      <c r="AI166" s="127" t="s">
        <v>120</v>
      </c>
      <c r="AJ166" s="127" t="s">
        <v>77</v>
      </c>
      <c r="AK166" s="126" t="s">
        <v>77</v>
      </c>
      <c r="AL166" s="126" t="s">
        <v>26</v>
      </c>
      <c r="AM166" s="126" t="s">
        <v>55</v>
      </c>
      <c r="AN166" s="127" t="s">
        <v>105</v>
      </c>
    </row>
    <row r="167" spans="2:40" s="126" customFormat="1" ht="16.5" customHeight="1">
      <c r="B167" s="132"/>
      <c r="C167" s="133"/>
      <c r="D167" s="133"/>
      <c r="E167" s="134" t="s">
        <v>4</v>
      </c>
      <c r="F167" s="180" t="s">
        <v>121</v>
      </c>
      <c r="G167" s="181"/>
      <c r="H167" s="181"/>
      <c r="I167" s="181"/>
      <c r="J167" s="133"/>
      <c r="K167" s="135">
        <v>4.405</v>
      </c>
      <c r="L167" s="133"/>
      <c r="M167" s="133"/>
      <c r="N167" s="133"/>
      <c r="O167" s="133"/>
      <c r="P167" s="133"/>
      <c r="Q167" s="133"/>
      <c r="R167" s="136"/>
      <c r="AI167" s="127" t="s">
        <v>120</v>
      </c>
      <c r="AJ167" s="127" t="s">
        <v>77</v>
      </c>
      <c r="AK167" s="126" t="s">
        <v>110</v>
      </c>
      <c r="AL167" s="126" t="s">
        <v>26</v>
      </c>
      <c r="AM167" s="126" t="s">
        <v>63</v>
      </c>
      <c r="AN167" s="127" t="s">
        <v>105</v>
      </c>
    </row>
  </sheetData>
  <sheetProtection/>
  <mergeCells count="154">
    <mergeCell ref="O9:P9"/>
    <mergeCell ref="O11:P11"/>
    <mergeCell ref="O12:P12"/>
    <mergeCell ref="O14:P14"/>
    <mergeCell ref="C2:Q2"/>
    <mergeCell ref="C4:Q4"/>
    <mergeCell ref="F6:P6"/>
    <mergeCell ref="F7:P7"/>
    <mergeCell ref="O21:P21"/>
    <mergeCell ref="E24:L24"/>
    <mergeCell ref="M27:P27"/>
    <mergeCell ref="M28:P28"/>
    <mergeCell ref="O15:P15"/>
    <mergeCell ref="O17:P17"/>
    <mergeCell ref="O18:P18"/>
    <mergeCell ref="O20:P20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F78:P78"/>
    <mergeCell ref="F79:P79"/>
    <mergeCell ref="M81:P81"/>
    <mergeCell ref="M83:Q83"/>
    <mergeCell ref="H36:J36"/>
    <mergeCell ref="M36:P36"/>
    <mergeCell ref="L38:P38"/>
    <mergeCell ref="C76:Q76"/>
    <mergeCell ref="N89:Q89"/>
    <mergeCell ref="N90:Q90"/>
    <mergeCell ref="N91:Q91"/>
    <mergeCell ref="N92:Q92"/>
    <mergeCell ref="M84:Q84"/>
    <mergeCell ref="C86:G86"/>
    <mergeCell ref="N86:Q86"/>
    <mergeCell ref="N88:Q88"/>
    <mergeCell ref="N97:Q97"/>
    <mergeCell ref="N99:Q99"/>
    <mergeCell ref="L101:Q101"/>
    <mergeCell ref="C107:Q107"/>
    <mergeCell ref="N93:Q93"/>
    <mergeCell ref="N94:Q94"/>
    <mergeCell ref="N95:Q95"/>
    <mergeCell ref="N96:Q96"/>
    <mergeCell ref="M115:Q115"/>
    <mergeCell ref="F117:I117"/>
    <mergeCell ref="L117:M117"/>
    <mergeCell ref="N117:Q117"/>
    <mergeCell ref="F109:P109"/>
    <mergeCell ref="F110:P110"/>
    <mergeCell ref="M112:P112"/>
    <mergeCell ref="M114:Q114"/>
    <mergeCell ref="F121:I121"/>
    <mergeCell ref="L121:M121"/>
    <mergeCell ref="N121:Q121"/>
    <mergeCell ref="F122:I122"/>
    <mergeCell ref="L122:M122"/>
    <mergeCell ref="N122:Q122"/>
    <mergeCell ref="F124:I124"/>
    <mergeCell ref="L124:M124"/>
    <mergeCell ref="N124:Q124"/>
    <mergeCell ref="F123:I123"/>
    <mergeCell ref="L123:M123"/>
    <mergeCell ref="N123:Q123"/>
    <mergeCell ref="F125:I125"/>
    <mergeCell ref="L125:M125"/>
    <mergeCell ref="N125:Q125"/>
    <mergeCell ref="F126:I126"/>
    <mergeCell ref="L126:M126"/>
    <mergeCell ref="N126:Q126"/>
    <mergeCell ref="F129:I129"/>
    <mergeCell ref="L129:M129"/>
    <mergeCell ref="N129:Q129"/>
    <mergeCell ref="F127:I127"/>
    <mergeCell ref="L127:M127"/>
    <mergeCell ref="N127:Q127"/>
    <mergeCell ref="F128:I128"/>
    <mergeCell ref="L128:M128"/>
    <mergeCell ref="N128:Q128"/>
    <mergeCell ref="N132:Q132"/>
    <mergeCell ref="N130:Q130"/>
    <mergeCell ref="F131:I131"/>
    <mergeCell ref="L131:M131"/>
    <mergeCell ref="N131:Q131"/>
    <mergeCell ref="F130:I130"/>
    <mergeCell ref="L130:M130"/>
    <mergeCell ref="F135:I135"/>
    <mergeCell ref="F136:I136"/>
    <mergeCell ref="F137:I137"/>
    <mergeCell ref="F134:I134"/>
    <mergeCell ref="L134:M134"/>
    <mergeCell ref="F132:I132"/>
    <mergeCell ref="L132:M132"/>
    <mergeCell ref="F141:I141"/>
    <mergeCell ref="F142:I142"/>
    <mergeCell ref="L142:M142"/>
    <mergeCell ref="N142:Q142"/>
    <mergeCell ref="N138:Q138"/>
    <mergeCell ref="F139:I139"/>
    <mergeCell ref="F140:I140"/>
    <mergeCell ref="F138:I138"/>
    <mergeCell ref="F147:I147"/>
    <mergeCell ref="F148:I148"/>
    <mergeCell ref="F143:I143"/>
    <mergeCell ref="F144:I144"/>
    <mergeCell ref="F145:I145"/>
    <mergeCell ref="F146:I146"/>
    <mergeCell ref="F152:I152"/>
    <mergeCell ref="F154:I154"/>
    <mergeCell ref="L154:M154"/>
    <mergeCell ref="F149:I149"/>
    <mergeCell ref="F150:I150"/>
    <mergeCell ref="L150:M150"/>
    <mergeCell ref="N118:Q118"/>
    <mergeCell ref="N119:Q119"/>
    <mergeCell ref="N120:Q120"/>
    <mergeCell ref="L165:M165"/>
    <mergeCell ref="N165:Q165"/>
    <mergeCell ref="L156:M156"/>
    <mergeCell ref="N156:Q156"/>
    <mergeCell ref="L159:M159"/>
    <mergeCell ref="N159:Q159"/>
    <mergeCell ref="N154:Q154"/>
    <mergeCell ref="F167:I167"/>
    <mergeCell ref="F160:I160"/>
    <mergeCell ref="H1:K1"/>
    <mergeCell ref="F166:I166"/>
    <mergeCell ref="F156:I156"/>
    <mergeCell ref="F157:I157"/>
    <mergeCell ref="F158:I158"/>
    <mergeCell ref="F159:I159"/>
    <mergeCell ref="F155:I155"/>
    <mergeCell ref="F151:I151"/>
    <mergeCell ref="N162:Q162"/>
    <mergeCell ref="N133:Q133"/>
    <mergeCell ref="N153:Q153"/>
    <mergeCell ref="L155:M155"/>
    <mergeCell ref="N155:Q155"/>
    <mergeCell ref="N150:Q150"/>
    <mergeCell ref="L146:M146"/>
    <mergeCell ref="N146:Q146"/>
    <mergeCell ref="L138:M138"/>
    <mergeCell ref="N134:Q134"/>
    <mergeCell ref="F163:I163"/>
    <mergeCell ref="F164:I164"/>
    <mergeCell ref="F165:I165"/>
    <mergeCell ref="F161:I161"/>
    <mergeCell ref="F162:I162"/>
    <mergeCell ref="L162:M162"/>
  </mergeCells>
  <hyperlinks>
    <hyperlink ref="F1:G1" location="C2" display="1) Krycí list rozpočtu"/>
    <hyperlink ref="H1:K1" location="C86" display="2) Rekapitulace rozpočtu"/>
    <hyperlink ref="L1" location="C117" display="3) Rozpočet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66"/>
  <sheetViews>
    <sheetView showGridLines="0" zoomScale="130" zoomScaleNormal="130" zoomScalePageLayoutView="0" workbookViewId="0" topLeftCell="A1">
      <pane ySplit="1" topLeftCell="A159" activePane="bottomLeft" state="frozen"/>
      <selection pane="topLeft" activeCell="A1" sqref="A1"/>
      <selection pane="bottomLeft" activeCell="L165" activeCellId="20" sqref="L116:M116 L119:M119 L120:M120 L124:M124 L127:M127 L130:M130 L133:M133 L136:M136 L139:M139 L140:M140 L143:M143 L144:M144 L145:M145 L148:M148 L151:M151 L153:M153 L154:M154 L157:M157 L158:M158 L161:M161 L165:M165"/>
    </sheetView>
  </sheetViews>
  <sheetFormatPr defaultColWidth="9.33203125" defaultRowHeight="13.5"/>
  <cols>
    <col min="1" max="1" width="8.33203125" style="209" customWidth="1"/>
    <col min="2" max="2" width="1.66796875" style="209" customWidth="1"/>
    <col min="3" max="3" width="4.16015625" style="209" customWidth="1"/>
    <col min="4" max="4" width="4.33203125" style="209" customWidth="1"/>
    <col min="5" max="5" width="17.16015625" style="209" customWidth="1"/>
    <col min="6" max="7" width="11.16015625" style="209" customWidth="1"/>
    <col min="8" max="8" width="12.5" style="209" customWidth="1"/>
    <col min="9" max="9" width="7" style="209" customWidth="1"/>
    <col min="10" max="10" width="5.16015625" style="209" customWidth="1"/>
    <col min="11" max="11" width="11.5" style="209" customWidth="1"/>
    <col min="12" max="12" width="12" style="209" customWidth="1"/>
    <col min="13" max="14" width="6" style="209" customWidth="1"/>
    <col min="15" max="15" width="2" style="209" customWidth="1"/>
    <col min="16" max="16" width="12.5" style="209" customWidth="1"/>
    <col min="17" max="17" width="4.16015625" style="209" customWidth="1"/>
    <col min="18" max="18" width="1.66796875" style="209" customWidth="1"/>
    <col min="19" max="19" width="15" style="209" customWidth="1"/>
    <col min="20" max="20" width="16.33203125" style="209" customWidth="1"/>
    <col min="21" max="32" width="9.33203125" style="209" customWidth="1"/>
    <col min="33" max="54" width="9.33203125" style="209" hidden="1" customWidth="1"/>
    <col min="55" max="16384" width="9.33203125" style="209" customWidth="1"/>
  </cols>
  <sheetData>
    <row r="1" spans="1:55" ht="21.75" customHeight="1">
      <c r="A1" s="79"/>
      <c r="B1" s="11"/>
      <c r="C1" s="11"/>
      <c r="D1" s="12" t="s">
        <v>1</v>
      </c>
      <c r="E1" s="11"/>
      <c r="F1" s="13" t="s">
        <v>73</v>
      </c>
      <c r="G1" s="13"/>
      <c r="H1" s="182" t="s">
        <v>74</v>
      </c>
      <c r="I1" s="182"/>
      <c r="J1" s="182"/>
      <c r="K1" s="182"/>
      <c r="L1" s="13" t="s">
        <v>75</v>
      </c>
      <c r="M1" s="11"/>
      <c r="N1" s="11"/>
      <c r="O1" s="12" t="s">
        <v>76</v>
      </c>
      <c r="P1" s="11"/>
      <c r="Q1" s="11"/>
      <c r="R1" s="11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3:35" ht="36.75" customHeight="1">
      <c r="C2" s="210" t="s">
        <v>6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AI2" s="212" t="s">
        <v>67</v>
      </c>
    </row>
    <row r="3" spans="2:35" ht="6.75" customHeight="1">
      <c r="B3" s="213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5"/>
      <c r="AI3" s="212" t="s">
        <v>77</v>
      </c>
    </row>
    <row r="4" spans="2:35" ht="36.75" customHeight="1">
      <c r="B4" s="216"/>
      <c r="C4" s="217" t="s">
        <v>78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9"/>
      <c r="AI4" s="212" t="s">
        <v>5</v>
      </c>
    </row>
    <row r="5" spans="2:18" ht="6.75" customHeight="1">
      <c r="B5" s="216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19"/>
    </row>
    <row r="6" spans="2:18" ht="24.75" customHeight="1">
      <c r="B6" s="216"/>
      <c r="C6" s="220"/>
      <c r="D6" s="221" t="s">
        <v>14</v>
      </c>
      <c r="E6" s="220"/>
      <c r="F6" s="222" t="str">
        <f>'Rekapitulace stavby'!K6</f>
        <v>Revitalizace Libušského potoka v Lipinách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0"/>
      <c r="R6" s="219"/>
    </row>
    <row r="7" spans="2:18" s="224" customFormat="1" ht="32.25" customHeight="1">
      <c r="B7" s="225"/>
      <c r="C7" s="226"/>
      <c r="D7" s="227" t="s">
        <v>79</v>
      </c>
      <c r="E7" s="226"/>
      <c r="F7" s="228" t="s">
        <v>234</v>
      </c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6"/>
      <c r="R7" s="230"/>
    </row>
    <row r="8" spans="2:18" s="224" customFormat="1" ht="14.25" customHeight="1">
      <c r="B8" s="225"/>
      <c r="C8" s="226"/>
      <c r="D8" s="221" t="s">
        <v>16</v>
      </c>
      <c r="E8" s="226"/>
      <c r="F8" s="231" t="s">
        <v>4</v>
      </c>
      <c r="G8" s="226"/>
      <c r="H8" s="226"/>
      <c r="I8" s="226"/>
      <c r="J8" s="226"/>
      <c r="K8" s="226"/>
      <c r="L8" s="226"/>
      <c r="M8" s="221" t="s">
        <v>17</v>
      </c>
      <c r="N8" s="226"/>
      <c r="O8" s="231" t="s">
        <v>4</v>
      </c>
      <c r="P8" s="226"/>
      <c r="Q8" s="226"/>
      <c r="R8" s="230"/>
    </row>
    <row r="9" spans="2:18" s="224" customFormat="1" ht="14.25" customHeight="1">
      <c r="B9" s="225"/>
      <c r="C9" s="226"/>
      <c r="D9" s="221" t="s">
        <v>18</v>
      </c>
      <c r="E9" s="226"/>
      <c r="F9" s="231" t="s">
        <v>19</v>
      </c>
      <c r="G9" s="226"/>
      <c r="H9" s="226"/>
      <c r="I9" s="226"/>
      <c r="J9" s="226"/>
      <c r="K9" s="226"/>
      <c r="L9" s="226"/>
      <c r="M9" s="221" t="s">
        <v>20</v>
      </c>
      <c r="N9" s="226"/>
      <c r="O9" s="232">
        <v>43000</v>
      </c>
      <c r="P9" s="232"/>
      <c r="Q9" s="226"/>
      <c r="R9" s="230"/>
    </row>
    <row r="10" spans="2:18" s="224" customFormat="1" ht="10.5" customHeight="1">
      <c r="B10" s="225"/>
      <c r="C10" s="226"/>
      <c r="D10" s="226"/>
      <c r="E10" s="226"/>
      <c r="F10" s="226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6"/>
      <c r="R10" s="230"/>
    </row>
    <row r="11" spans="2:18" s="224" customFormat="1" ht="14.25" customHeight="1">
      <c r="B11" s="225"/>
      <c r="C11" s="226"/>
      <c r="D11" s="221" t="s">
        <v>21</v>
      </c>
      <c r="E11" s="226"/>
      <c r="F11" s="226"/>
      <c r="G11" s="226"/>
      <c r="H11" s="226"/>
      <c r="I11" s="226"/>
      <c r="J11" s="226"/>
      <c r="K11" s="226"/>
      <c r="L11" s="226"/>
      <c r="M11" s="221" t="s">
        <v>22</v>
      </c>
      <c r="N11" s="226"/>
      <c r="O11" s="233">
        <f>IF('Rekapitulace stavby'!AN10="","",'Rekapitulace stavby'!AN10)</f>
      </c>
      <c r="P11" s="233"/>
      <c r="Q11" s="226"/>
      <c r="R11" s="230"/>
    </row>
    <row r="12" spans="2:18" s="224" customFormat="1" ht="18" customHeight="1">
      <c r="B12" s="225"/>
      <c r="C12" s="226"/>
      <c r="D12" s="226"/>
      <c r="E12" s="231" t="str">
        <f>IF('Rekapitulace stavby'!E11="","",'Rekapitulace stavby'!E11)</f>
        <v> </v>
      </c>
      <c r="F12" s="226"/>
      <c r="G12" s="226"/>
      <c r="H12" s="226"/>
      <c r="I12" s="226"/>
      <c r="J12" s="226"/>
      <c r="K12" s="226"/>
      <c r="L12" s="226"/>
      <c r="M12" s="221" t="s">
        <v>23</v>
      </c>
      <c r="N12" s="226"/>
      <c r="O12" s="233">
        <f>IF('Rekapitulace stavby'!AN11="","",'Rekapitulace stavby'!AN11)</f>
      </c>
      <c r="P12" s="233"/>
      <c r="Q12" s="226"/>
      <c r="R12" s="230"/>
    </row>
    <row r="13" spans="2:18" s="224" customFormat="1" ht="6.75" customHeight="1">
      <c r="B13" s="225"/>
      <c r="C13" s="226"/>
      <c r="D13" s="226"/>
      <c r="E13" s="226"/>
      <c r="F13" s="226"/>
      <c r="G13" s="226"/>
      <c r="H13" s="226"/>
      <c r="I13" s="226"/>
      <c r="J13" s="226"/>
      <c r="K13" s="226"/>
      <c r="L13" s="226"/>
      <c r="M13" s="226"/>
      <c r="N13" s="226"/>
      <c r="O13" s="226"/>
      <c r="P13" s="226"/>
      <c r="Q13" s="226"/>
      <c r="R13" s="230"/>
    </row>
    <row r="14" spans="2:18" s="224" customFormat="1" ht="14.25" customHeight="1">
      <c r="B14" s="225"/>
      <c r="C14" s="226"/>
      <c r="D14" s="221" t="s">
        <v>24</v>
      </c>
      <c r="E14" s="226"/>
      <c r="F14" s="226"/>
      <c r="G14" s="226"/>
      <c r="H14" s="226"/>
      <c r="I14" s="226"/>
      <c r="J14" s="226"/>
      <c r="K14" s="226"/>
      <c r="L14" s="226"/>
      <c r="M14" s="221" t="s">
        <v>22</v>
      </c>
      <c r="N14" s="226"/>
      <c r="O14" s="233">
        <f>IF('Rekapitulace stavby'!AN13="","",'Rekapitulace stavby'!AN13)</f>
      </c>
      <c r="P14" s="233"/>
      <c r="Q14" s="226"/>
      <c r="R14" s="230"/>
    </row>
    <row r="15" spans="2:18" s="224" customFormat="1" ht="18" customHeight="1">
      <c r="B15" s="225"/>
      <c r="C15" s="226"/>
      <c r="D15" s="226"/>
      <c r="E15" s="231" t="str">
        <f>IF('Rekapitulace stavby'!E14="","",'Rekapitulace stavby'!E14)</f>
        <v> </v>
      </c>
      <c r="F15" s="226"/>
      <c r="G15" s="226"/>
      <c r="H15" s="226"/>
      <c r="I15" s="226"/>
      <c r="J15" s="226"/>
      <c r="K15" s="226"/>
      <c r="L15" s="226"/>
      <c r="M15" s="221" t="s">
        <v>23</v>
      </c>
      <c r="N15" s="226"/>
      <c r="O15" s="233">
        <f>IF('Rekapitulace stavby'!AN14="","",'Rekapitulace stavby'!AN14)</f>
      </c>
      <c r="P15" s="233"/>
      <c r="Q15" s="226"/>
      <c r="R15" s="230"/>
    </row>
    <row r="16" spans="2:18" s="224" customFormat="1" ht="6.75" customHeight="1">
      <c r="B16" s="225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30"/>
    </row>
    <row r="17" spans="2:18" s="224" customFormat="1" ht="14.25" customHeight="1">
      <c r="B17" s="225"/>
      <c r="C17" s="226"/>
      <c r="D17" s="221" t="s">
        <v>25</v>
      </c>
      <c r="E17" s="226"/>
      <c r="F17" s="226"/>
      <c r="G17" s="226"/>
      <c r="H17" s="226"/>
      <c r="I17" s="226"/>
      <c r="J17" s="226"/>
      <c r="K17" s="226"/>
      <c r="L17" s="226"/>
      <c r="M17" s="221" t="s">
        <v>22</v>
      </c>
      <c r="N17" s="226"/>
      <c r="O17" s="233">
        <f>IF('Rekapitulace stavby'!AN16="","",'Rekapitulace stavby'!AN16)</f>
      </c>
      <c r="P17" s="233"/>
      <c r="Q17" s="226"/>
      <c r="R17" s="230"/>
    </row>
    <row r="18" spans="2:18" s="224" customFormat="1" ht="18" customHeight="1">
      <c r="B18" s="225"/>
      <c r="C18" s="226"/>
      <c r="D18" s="226"/>
      <c r="E18" s="231" t="str">
        <f>IF('Rekapitulace stavby'!E17="","",'Rekapitulace stavby'!E17)</f>
        <v> </v>
      </c>
      <c r="F18" s="226"/>
      <c r="G18" s="226"/>
      <c r="H18" s="226"/>
      <c r="I18" s="226"/>
      <c r="J18" s="226"/>
      <c r="K18" s="226"/>
      <c r="L18" s="226"/>
      <c r="M18" s="221" t="s">
        <v>23</v>
      </c>
      <c r="N18" s="226"/>
      <c r="O18" s="233">
        <f>IF('Rekapitulace stavby'!AN17="","",'Rekapitulace stavby'!AN17)</f>
      </c>
      <c r="P18" s="233"/>
      <c r="Q18" s="226"/>
      <c r="R18" s="230"/>
    </row>
    <row r="19" spans="2:18" s="224" customFormat="1" ht="6.75" customHeight="1">
      <c r="B19" s="225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  <c r="Q19" s="226"/>
      <c r="R19" s="230"/>
    </row>
    <row r="20" spans="2:18" s="224" customFormat="1" ht="14.25" customHeight="1">
      <c r="B20" s="225"/>
      <c r="C20" s="226"/>
      <c r="D20" s="221" t="s">
        <v>27</v>
      </c>
      <c r="E20" s="226"/>
      <c r="F20" s="226"/>
      <c r="G20" s="226"/>
      <c r="H20" s="226"/>
      <c r="I20" s="226"/>
      <c r="J20" s="226"/>
      <c r="K20" s="226"/>
      <c r="L20" s="226"/>
      <c r="M20" s="221" t="s">
        <v>22</v>
      </c>
      <c r="N20" s="226"/>
      <c r="O20" s="233">
        <f>IF('Rekapitulace stavby'!AN19="","",'Rekapitulace stavby'!AN19)</f>
      </c>
      <c r="P20" s="233"/>
      <c r="Q20" s="226"/>
      <c r="R20" s="230"/>
    </row>
    <row r="21" spans="2:18" s="224" customFormat="1" ht="18" customHeight="1">
      <c r="B21" s="225"/>
      <c r="C21" s="226"/>
      <c r="D21" s="226"/>
      <c r="E21" s="231" t="str">
        <f>IF('Rekapitulace stavby'!E20="","",'Rekapitulace stavby'!E20)</f>
        <v> </v>
      </c>
      <c r="F21" s="226"/>
      <c r="G21" s="226"/>
      <c r="H21" s="226"/>
      <c r="I21" s="226"/>
      <c r="J21" s="226"/>
      <c r="K21" s="226"/>
      <c r="L21" s="226"/>
      <c r="M21" s="221" t="s">
        <v>23</v>
      </c>
      <c r="N21" s="226"/>
      <c r="O21" s="233">
        <f>IF('Rekapitulace stavby'!AN20="","",'Rekapitulace stavby'!AN20)</f>
      </c>
      <c r="P21" s="233"/>
      <c r="Q21" s="226"/>
      <c r="R21" s="230"/>
    </row>
    <row r="22" spans="2:18" s="224" customFormat="1" ht="6.75" customHeight="1">
      <c r="B22" s="225"/>
      <c r="C22" s="226"/>
      <c r="D22" s="226"/>
      <c r="E22" s="226"/>
      <c r="F22" s="226"/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  <c r="R22" s="230"/>
    </row>
    <row r="23" spans="2:18" s="224" customFormat="1" ht="14.25" customHeight="1">
      <c r="B23" s="225"/>
      <c r="C23" s="226"/>
      <c r="D23" s="221" t="s">
        <v>28</v>
      </c>
      <c r="E23" s="226"/>
      <c r="F23" s="226"/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30"/>
    </row>
    <row r="24" spans="2:18" s="224" customFormat="1" ht="16.5" customHeight="1">
      <c r="B24" s="225"/>
      <c r="C24" s="226"/>
      <c r="D24" s="226"/>
      <c r="E24" s="234" t="s">
        <v>4</v>
      </c>
      <c r="F24" s="234"/>
      <c r="G24" s="234"/>
      <c r="H24" s="234"/>
      <c r="I24" s="234"/>
      <c r="J24" s="234"/>
      <c r="K24" s="234"/>
      <c r="L24" s="234"/>
      <c r="M24" s="226"/>
      <c r="N24" s="226"/>
      <c r="O24" s="226"/>
      <c r="P24" s="226"/>
      <c r="Q24" s="226"/>
      <c r="R24" s="230"/>
    </row>
    <row r="25" spans="2:18" s="224" customFormat="1" ht="6.75" customHeight="1">
      <c r="B25" s="225"/>
      <c r="C25" s="226"/>
      <c r="D25" s="226"/>
      <c r="E25" s="226"/>
      <c r="F25" s="226"/>
      <c r="G25" s="226"/>
      <c r="H25" s="226"/>
      <c r="I25" s="226"/>
      <c r="J25" s="226"/>
      <c r="K25" s="226"/>
      <c r="L25" s="226"/>
      <c r="M25" s="226"/>
      <c r="N25" s="226"/>
      <c r="O25" s="226"/>
      <c r="P25" s="226"/>
      <c r="Q25" s="226"/>
      <c r="R25" s="230"/>
    </row>
    <row r="26" spans="2:18" s="224" customFormat="1" ht="6.75" customHeight="1">
      <c r="B26" s="225"/>
      <c r="C26" s="226"/>
      <c r="D26" s="235"/>
      <c r="E26" s="235"/>
      <c r="F26" s="235"/>
      <c r="G26" s="235"/>
      <c r="H26" s="235"/>
      <c r="I26" s="235"/>
      <c r="J26" s="235"/>
      <c r="K26" s="235"/>
      <c r="L26" s="235"/>
      <c r="M26" s="235"/>
      <c r="N26" s="235"/>
      <c r="O26" s="235"/>
      <c r="P26" s="235"/>
      <c r="Q26" s="226"/>
      <c r="R26" s="230"/>
    </row>
    <row r="27" spans="2:18" s="224" customFormat="1" ht="14.25" customHeight="1">
      <c r="B27" s="225"/>
      <c r="C27" s="226"/>
      <c r="D27" s="236" t="s">
        <v>81</v>
      </c>
      <c r="E27" s="226"/>
      <c r="F27" s="226"/>
      <c r="G27" s="226"/>
      <c r="H27" s="226"/>
      <c r="I27" s="226"/>
      <c r="J27" s="226"/>
      <c r="K27" s="226"/>
      <c r="L27" s="226"/>
      <c r="M27" s="237">
        <f>N88</f>
        <v>0</v>
      </c>
      <c r="N27" s="237"/>
      <c r="O27" s="237"/>
      <c r="P27" s="237"/>
      <c r="Q27" s="226"/>
      <c r="R27" s="230"/>
    </row>
    <row r="28" spans="2:18" s="224" customFormat="1" ht="14.25" customHeight="1">
      <c r="B28" s="225"/>
      <c r="C28" s="226"/>
      <c r="D28" s="238" t="s">
        <v>82</v>
      </c>
      <c r="E28" s="226"/>
      <c r="F28" s="226"/>
      <c r="G28" s="226"/>
      <c r="H28" s="226"/>
      <c r="I28" s="226"/>
      <c r="J28" s="226"/>
      <c r="K28" s="226"/>
      <c r="L28" s="226"/>
      <c r="M28" s="237">
        <f>N94</f>
        <v>0</v>
      </c>
      <c r="N28" s="237"/>
      <c r="O28" s="237"/>
      <c r="P28" s="237"/>
      <c r="Q28" s="226"/>
      <c r="R28" s="230"/>
    </row>
    <row r="29" spans="2:18" s="224" customFormat="1" ht="6.75" customHeight="1">
      <c r="B29" s="225"/>
      <c r="C29" s="226"/>
      <c r="D29" s="226"/>
      <c r="E29" s="226"/>
      <c r="F29" s="226"/>
      <c r="G29" s="226"/>
      <c r="H29" s="226"/>
      <c r="I29" s="226"/>
      <c r="J29" s="226"/>
      <c r="K29" s="226"/>
      <c r="L29" s="226"/>
      <c r="M29" s="226"/>
      <c r="N29" s="226"/>
      <c r="O29" s="226"/>
      <c r="P29" s="226"/>
      <c r="Q29" s="226"/>
      <c r="R29" s="230"/>
    </row>
    <row r="30" spans="2:18" s="224" customFormat="1" ht="24.75" customHeight="1">
      <c r="B30" s="225"/>
      <c r="C30" s="226"/>
      <c r="D30" s="239" t="s">
        <v>31</v>
      </c>
      <c r="E30" s="226"/>
      <c r="F30" s="226"/>
      <c r="G30" s="226"/>
      <c r="H30" s="226"/>
      <c r="I30" s="226"/>
      <c r="J30" s="226"/>
      <c r="K30" s="226"/>
      <c r="L30" s="226"/>
      <c r="M30" s="240">
        <f>ROUND(M27+M28,2)</f>
        <v>0</v>
      </c>
      <c r="N30" s="229"/>
      <c r="O30" s="229"/>
      <c r="P30" s="229"/>
      <c r="Q30" s="226"/>
      <c r="R30" s="230"/>
    </row>
    <row r="31" spans="2:18" s="224" customFormat="1" ht="6.75" customHeight="1">
      <c r="B31" s="225"/>
      <c r="C31" s="226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26"/>
      <c r="R31" s="230"/>
    </row>
    <row r="32" spans="2:18" s="224" customFormat="1" ht="14.25" customHeight="1">
      <c r="B32" s="225"/>
      <c r="C32" s="226"/>
      <c r="D32" s="241" t="s">
        <v>32</v>
      </c>
      <c r="E32" s="241" t="s">
        <v>33</v>
      </c>
      <c r="F32" s="242">
        <v>0.21</v>
      </c>
      <c r="G32" s="243" t="s">
        <v>34</v>
      </c>
      <c r="H32" s="244">
        <f>M30</f>
        <v>0</v>
      </c>
      <c r="I32" s="229"/>
      <c r="J32" s="229"/>
      <c r="K32" s="226"/>
      <c r="L32" s="226"/>
      <c r="M32" s="244">
        <f>H32*0.21</f>
        <v>0</v>
      </c>
      <c r="N32" s="229"/>
      <c r="O32" s="229"/>
      <c r="P32" s="229"/>
      <c r="Q32" s="226"/>
      <c r="R32" s="230"/>
    </row>
    <row r="33" spans="2:18" s="224" customFormat="1" ht="14.25" customHeight="1">
      <c r="B33" s="225"/>
      <c r="C33" s="226"/>
      <c r="D33" s="226"/>
      <c r="E33" s="241" t="s">
        <v>35</v>
      </c>
      <c r="F33" s="242">
        <v>0.15</v>
      </c>
      <c r="G33" s="243" t="s">
        <v>34</v>
      </c>
      <c r="H33" s="244"/>
      <c r="I33" s="229"/>
      <c r="J33" s="229"/>
      <c r="K33" s="226"/>
      <c r="L33" s="226"/>
      <c r="M33" s="244"/>
      <c r="N33" s="229"/>
      <c r="O33" s="229"/>
      <c r="P33" s="229"/>
      <c r="Q33" s="226"/>
      <c r="R33" s="230"/>
    </row>
    <row r="34" spans="2:18" s="224" customFormat="1" ht="14.25" customHeight="1" hidden="1">
      <c r="B34" s="225"/>
      <c r="C34" s="226"/>
      <c r="D34" s="226"/>
      <c r="E34" s="241" t="s">
        <v>36</v>
      </c>
      <c r="F34" s="242">
        <v>0.21</v>
      </c>
      <c r="G34" s="243" t="s">
        <v>34</v>
      </c>
      <c r="H34" s="244" t="e">
        <f>ROUND((SUM(AV94:AV95)+SUM(AV113:AV165)),2)</f>
        <v>#REF!</v>
      </c>
      <c r="I34" s="229"/>
      <c r="J34" s="229"/>
      <c r="K34" s="226"/>
      <c r="L34" s="226"/>
      <c r="M34" s="244">
        <v>0</v>
      </c>
      <c r="N34" s="229"/>
      <c r="O34" s="229"/>
      <c r="P34" s="229"/>
      <c r="Q34" s="226"/>
      <c r="R34" s="230"/>
    </row>
    <row r="35" spans="2:18" s="224" customFormat="1" ht="14.25" customHeight="1" hidden="1">
      <c r="B35" s="225"/>
      <c r="C35" s="226"/>
      <c r="D35" s="226"/>
      <c r="E35" s="241" t="s">
        <v>37</v>
      </c>
      <c r="F35" s="242">
        <v>0.15</v>
      </c>
      <c r="G35" s="243" t="s">
        <v>34</v>
      </c>
      <c r="H35" s="244" t="e">
        <f>ROUND((SUM(AW94:AW95)+SUM(AW113:AW165)),2)</f>
        <v>#REF!</v>
      </c>
      <c r="I35" s="229"/>
      <c r="J35" s="229"/>
      <c r="K35" s="226"/>
      <c r="L35" s="226"/>
      <c r="M35" s="244">
        <v>0</v>
      </c>
      <c r="N35" s="229"/>
      <c r="O35" s="229"/>
      <c r="P35" s="229"/>
      <c r="Q35" s="226"/>
      <c r="R35" s="230"/>
    </row>
    <row r="36" spans="2:18" s="224" customFormat="1" ht="14.25" customHeight="1" hidden="1">
      <c r="B36" s="225"/>
      <c r="C36" s="226"/>
      <c r="D36" s="226"/>
      <c r="E36" s="241" t="s">
        <v>38</v>
      </c>
      <c r="F36" s="242">
        <v>0</v>
      </c>
      <c r="G36" s="243" t="s">
        <v>34</v>
      </c>
      <c r="H36" s="244" t="e">
        <f>ROUND((SUM(AX94:AX95)+SUM(AX113:AX165)),2)</f>
        <v>#REF!</v>
      </c>
      <c r="I36" s="229"/>
      <c r="J36" s="229"/>
      <c r="K36" s="226"/>
      <c r="L36" s="226"/>
      <c r="M36" s="244">
        <v>0</v>
      </c>
      <c r="N36" s="229"/>
      <c r="O36" s="229"/>
      <c r="P36" s="229"/>
      <c r="Q36" s="226"/>
      <c r="R36" s="230"/>
    </row>
    <row r="37" spans="2:18" s="224" customFormat="1" ht="6.75" customHeight="1">
      <c r="B37" s="225"/>
      <c r="C37" s="226"/>
      <c r="D37" s="226"/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30"/>
    </row>
    <row r="38" spans="2:18" s="224" customFormat="1" ht="24.75" customHeight="1">
      <c r="B38" s="225"/>
      <c r="C38" s="245"/>
      <c r="D38" s="246" t="s">
        <v>39</v>
      </c>
      <c r="E38" s="247"/>
      <c r="F38" s="247"/>
      <c r="G38" s="248" t="s">
        <v>40</v>
      </c>
      <c r="H38" s="249" t="s">
        <v>41</v>
      </c>
      <c r="I38" s="247"/>
      <c r="J38" s="247"/>
      <c r="K38" s="247"/>
      <c r="L38" s="250">
        <f>M30+M32</f>
        <v>0</v>
      </c>
      <c r="M38" s="250"/>
      <c r="N38" s="250"/>
      <c r="O38" s="250"/>
      <c r="P38" s="251"/>
      <c r="Q38" s="245"/>
      <c r="R38" s="230"/>
    </row>
    <row r="39" spans="2:18" s="224" customFormat="1" ht="14.25" customHeight="1">
      <c r="B39" s="225"/>
      <c r="C39" s="226"/>
      <c r="D39" s="226"/>
      <c r="E39" s="226"/>
      <c r="F39" s="226"/>
      <c r="G39" s="226"/>
      <c r="H39" s="226"/>
      <c r="I39" s="226"/>
      <c r="J39" s="226"/>
      <c r="K39" s="226"/>
      <c r="L39" s="226"/>
      <c r="M39" s="226"/>
      <c r="N39" s="226"/>
      <c r="O39" s="226"/>
      <c r="P39" s="226"/>
      <c r="Q39" s="226"/>
      <c r="R39" s="230"/>
    </row>
    <row r="40" spans="2:18" s="224" customFormat="1" ht="14.25" customHeight="1">
      <c r="B40" s="225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30"/>
    </row>
    <row r="41" spans="2:18" ht="13.5">
      <c r="B41" s="216"/>
      <c r="C41" s="220"/>
      <c r="D41" s="220"/>
      <c r="E41" s="220"/>
      <c r="F41" s="220"/>
      <c r="G41" s="220"/>
      <c r="H41" s="220"/>
      <c r="I41" s="220"/>
      <c r="J41" s="220"/>
      <c r="K41" s="220"/>
      <c r="L41" s="220"/>
      <c r="M41" s="220"/>
      <c r="N41" s="220"/>
      <c r="O41" s="220"/>
      <c r="P41" s="220"/>
      <c r="Q41" s="220"/>
      <c r="R41" s="219"/>
    </row>
    <row r="42" spans="2:18" ht="13.5">
      <c r="B42" s="216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19"/>
    </row>
    <row r="43" spans="2:18" ht="13.5">
      <c r="B43" s="216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19"/>
    </row>
    <row r="44" spans="2:18" ht="13.5">
      <c r="B44" s="216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20"/>
      <c r="P44" s="220"/>
      <c r="Q44" s="220"/>
      <c r="R44" s="219"/>
    </row>
    <row r="45" spans="2:18" ht="13.5">
      <c r="B45" s="216"/>
      <c r="C45" s="220"/>
      <c r="D45" s="220"/>
      <c r="E45" s="220"/>
      <c r="F45" s="220"/>
      <c r="G45" s="220"/>
      <c r="H45" s="220"/>
      <c r="I45" s="220"/>
      <c r="J45" s="220"/>
      <c r="K45" s="220"/>
      <c r="L45" s="220"/>
      <c r="M45" s="220"/>
      <c r="N45" s="220"/>
      <c r="O45" s="220"/>
      <c r="P45" s="220"/>
      <c r="Q45" s="220"/>
      <c r="R45" s="219"/>
    </row>
    <row r="46" spans="2:18" ht="13.5">
      <c r="B46" s="216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20"/>
      <c r="P46" s="220"/>
      <c r="Q46" s="220"/>
      <c r="R46" s="219"/>
    </row>
    <row r="47" spans="2:18" ht="13.5">
      <c r="B47" s="216"/>
      <c r="C47" s="220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19"/>
    </row>
    <row r="48" spans="2:18" ht="13.5">
      <c r="B48" s="216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19"/>
    </row>
    <row r="49" spans="2:18" ht="13.5">
      <c r="B49" s="216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20"/>
      <c r="P49" s="220"/>
      <c r="Q49" s="220"/>
      <c r="R49" s="219"/>
    </row>
    <row r="50" spans="2:18" s="224" customFormat="1" ht="15">
      <c r="B50" s="225"/>
      <c r="C50" s="226"/>
      <c r="D50" s="252" t="s">
        <v>42</v>
      </c>
      <c r="E50" s="235"/>
      <c r="F50" s="235"/>
      <c r="G50" s="235"/>
      <c r="H50" s="253"/>
      <c r="I50" s="226"/>
      <c r="J50" s="252" t="s">
        <v>43</v>
      </c>
      <c r="K50" s="235"/>
      <c r="L50" s="235"/>
      <c r="M50" s="235"/>
      <c r="N50" s="235"/>
      <c r="O50" s="235"/>
      <c r="P50" s="253"/>
      <c r="Q50" s="226"/>
      <c r="R50" s="230"/>
    </row>
    <row r="51" spans="2:18" ht="13.5">
      <c r="B51" s="216"/>
      <c r="C51" s="220"/>
      <c r="D51" s="254"/>
      <c r="E51" s="220"/>
      <c r="F51" s="220"/>
      <c r="G51" s="220"/>
      <c r="H51" s="255"/>
      <c r="I51" s="220"/>
      <c r="J51" s="254"/>
      <c r="K51" s="220"/>
      <c r="L51" s="220"/>
      <c r="M51" s="220"/>
      <c r="N51" s="220"/>
      <c r="O51" s="220"/>
      <c r="P51" s="255"/>
      <c r="Q51" s="220"/>
      <c r="R51" s="219"/>
    </row>
    <row r="52" spans="2:18" ht="13.5">
      <c r="B52" s="216"/>
      <c r="C52" s="220"/>
      <c r="D52" s="254"/>
      <c r="E52" s="220"/>
      <c r="F52" s="220"/>
      <c r="G52" s="220"/>
      <c r="H52" s="255"/>
      <c r="I52" s="220"/>
      <c r="J52" s="254"/>
      <c r="K52" s="220"/>
      <c r="L52" s="220"/>
      <c r="M52" s="220"/>
      <c r="N52" s="220"/>
      <c r="O52" s="220"/>
      <c r="P52" s="255"/>
      <c r="Q52" s="220"/>
      <c r="R52" s="219"/>
    </row>
    <row r="53" spans="2:18" ht="13.5">
      <c r="B53" s="216"/>
      <c r="C53" s="220"/>
      <c r="D53" s="254"/>
      <c r="E53" s="220"/>
      <c r="F53" s="220"/>
      <c r="G53" s="220"/>
      <c r="H53" s="255"/>
      <c r="I53" s="220"/>
      <c r="J53" s="254"/>
      <c r="K53" s="220"/>
      <c r="L53" s="220"/>
      <c r="M53" s="220"/>
      <c r="N53" s="220"/>
      <c r="O53" s="220"/>
      <c r="P53" s="255"/>
      <c r="Q53" s="220"/>
      <c r="R53" s="219"/>
    </row>
    <row r="54" spans="2:18" ht="13.5">
      <c r="B54" s="216"/>
      <c r="C54" s="220"/>
      <c r="D54" s="254"/>
      <c r="E54" s="220"/>
      <c r="F54" s="220"/>
      <c r="G54" s="220"/>
      <c r="H54" s="255"/>
      <c r="I54" s="220"/>
      <c r="J54" s="254"/>
      <c r="K54" s="220"/>
      <c r="L54" s="220"/>
      <c r="M54" s="220"/>
      <c r="N54" s="220"/>
      <c r="O54" s="220"/>
      <c r="P54" s="255"/>
      <c r="Q54" s="220"/>
      <c r="R54" s="219"/>
    </row>
    <row r="55" spans="2:18" ht="13.5">
      <c r="B55" s="216"/>
      <c r="C55" s="220"/>
      <c r="D55" s="254"/>
      <c r="E55" s="220"/>
      <c r="F55" s="220"/>
      <c r="G55" s="220"/>
      <c r="H55" s="255"/>
      <c r="I55" s="220"/>
      <c r="J55" s="254"/>
      <c r="K55" s="220"/>
      <c r="L55" s="220"/>
      <c r="M55" s="220"/>
      <c r="N55" s="220"/>
      <c r="O55" s="220"/>
      <c r="P55" s="255"/>
      <c r="Q55" s="220"/>
      <c r="R55" s="219"/>
    </row>
    <row r="56" spans="2:18" ht="13.5">
      <c r="B56" s="216"/>
      <c r="C56" s="220"/>
      <c r="D56" s="254"/>
      <c r="E56" s="220"/>
      <c r="F56" s="220"/>
      <c r="G56" s="220"/>
      <c r="H56" s="255"/>
      <c r="I56" s="220"/>
      <c r="J56" s="254"/>
      <c r="K56" s="220"/>
      <c r="L56" s="220"/>
      <c r="M56" s="220"/>
      <c r="N56" s="220"/>
      <c r="O56" s="220"/>
      <c r="P56" s="255"/>
      <c r="Q56" s="220"/>
      <c r="R56" s="219"/>
    </row>
    <row r="57" spans="2:18" ht="13.5">
      <c r="B57" s="216"/>
      <c r="C57" s="220"/>
      <c r="D57" s="254"/>
      <c r="E57" s="220"/>
      <c r="F57" s="220"/>
      <c r="G57" s="220"/>
      <c r="H57" s="255"/>
      <c r="I57" s="220"/>
      <c r="J57" s="254"/>
      <c r="K57" s="220"/>
      <c r="L57" s="220"/>
      <c r="M57" s="220"/>
      <c r="N57" s="220"/>
      <c r="O57" s="220"/>
      <c r="P57" s="255"/>
      <c r="Q57" s="220"/>
      <c r="R57" s="219"/>
    </row>
    <row r="58" spans="2:18" ht="13.5">
      <c r="B58" s="216"/>
      <c r="C58" s="220"/>
      <c r="D58" s="254"/>
      <c r="E58" s="220"/>
      <c r="F58" s="220"/>
      <c r="G58" s="220"/>
      <c r="H58" s="255"/>
      <c r="I58" s="220"/>
      <c r="J58" s="254"/>
      <c r="K58" s="220"/>
      <c r="L58" s="220"/>
      <c r="M58" s="220"/>
      <c r="N58" s="220"/>
      <c r="O58" s="220"/>
      <c r="P58" s="255"/>
      <c r="Q58" s="220"/>
      <c r="R58" s="219"/>
    </row>
    <row r="59" spans="2:18" s="224" customFormat="1" ht="15">
      <c r="B59" s="225"/>
      <c r="C59" s="226"/>
      <c r="D59" s="256" t="s">
        <v>44</v>
      </c>
      <c r="E59" s="257"/>
      <c r="F59" s="257"/>
      <c r="G59" s="258" t="s">
        <v>45</v>
      </c>
      <c r="H59" s="259"/>
      <c r="I59" s="226"/>
      <c r="J59" s="256" t="s">
        <v>44</v>
      </c>
      <c r="K59" s="257"/>
      <c r="L59" s="257"/>
      <c r="M59" s="257"/>
      <c r="N59" s="258" t="s">
        <v>45</v>
      </c>
      <c r="O59" s="257"/>
      <c r="P59" s="259"/>
      <c r="Q59" s="226"/>
      <c r="R59" s="230"/>
    </row>
    <row r="60" spans="2:18" ht="13.5">
      <c r="B60" s="216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20"/>
      <c r="P60" s="220"/>
      <c r="Q60" s="220"/>
      <c r="R60" s="219"/>
    </row>
    <row r="61" spans="2:18" s="224" customFormat="1" ht="15">
      <c r="B61" s="225"/>
      <c r="C61" s="226"/>
      <c r="D61" s="252" t="s">
        <v>46</v>
      </c>
      <c r="E61" s="235"/>
      <c r="F61" s="235"/>
      <c r="G61" s="235"/>
      <c r="H61" s="253"/>
      <c r="I61" s="226"/>
      <c r="J61" s="252" t="s">
        <v>47</v>
      </c>
      <c r="K61" s="235"/>
      <c r="L61" s="235"/>
      <c r="M61" s="235"/>
      <c r="N61" s="235"/>
      <c r="O61" s="235"/>
      <c r="P61" s="253"/>
      <c r="Q61" s="226"/>
      <c r="R61" s="230"/>
    </row>
    <row r="62" spans="2:18" ht="13.5">
      <c r="B62" s="216"/>
      <c r="C62" s="220"/>
      <c r="D62" s="254"/>
      <c r="E62" s="220"/>
      <c r="F62" s="220"/>
      <c r="G62" s="220"/>
      <c r="H62" s="255"/>
      <c r="I62" s="220"/>
      <c r="J62" s="254"/>
      <c r="K62" s="220"/>
      <c r="L62" s="220"/>
      <c r="M62" s="220"/>
      <c r="N62" s="220"/>
      <c r="O62" s="220"/>
      <c r="P62" s="255"/>
      <c r="Q62" s="220"/>
      <c r="R62" s="219"/>
    </row>
    <row r="63" spans="2:18" ht="13.5">
      <c r="B63" s="216"/>
      <c r="C63" s="220"/>
      <c r="D63" s="254"/>
      <c r="E63" s="220"/>
      <c r="F63" s="220"/>
      <c r="G63" s="220"/>
      <c r="H63" s="255"/>
      <c r="I63" s="220"/>
      <c r="J63" s="254"/>
      <c r="K63" s="220"/>
      <c r="L63" s="220"/>
      <c r="M63" s="220"/>
      <c r="N63" s="220"/>
      <c r="O63" s="220"/>
      <c r="P63" s="255"/>
      <c r="Q63" s="220"/>
      <c r="R63" s="219"/>
    </row>
    <row r="64" spans="2:18" ht="13.5">
      <c r="B64" s="216"/>
      <c r="C64" s="220"/>
      <c r="D64" s="254"/>
      <c r="E64" s="220"/>
      <c r="F64" s="220"/>
      <c r="G64" s="220"/>
      <c r="H64" s="255"/>
      <c r="I64" s="220"/>
      <c r="J64" s="254"/>
      <c r="K64" s="220"/>
      <c r="L64" s="220"/>
      <c r="M64" s="220"/>
      <c r="N64" s="220"/>
      <c r="O64" s="220"/>
      <c r="P64" s="255"/>
      <c r="Q64" s="220"/>
      <c r="R64" s="219"/>
    </row>
    <row r="65" spans="2:18" ht="13.5">
      <c r="B65" s="216"/>
      <c r="C65" s="220"/>
      <c r="D65" s="254"/>
      <c r="E65" s="220"/>
      <c r="F65" s="220"/>
      <c r="G65" s="220"/>
      <c r="H65" s="255"/>
      <c r="I65" s="220"/>
      <c r="J65" s="254"/>
      <c r="K65" s="220"/>
      <c r="L65" s="220"/>
      <c r="M65" s="220"/>
      <c r="N65" s="220"/>
      <c r="O65" s="220"/>
      <c r="P65" s="255"/>
      <c r="Q65" s="220"/>
      <c r="R65" s="219"/>
    </row>
    <row r="66" spans="2:18" ht="13.5">
      <c r="B66" s="216"/>
      <c r="C66" s="220"/>
      <c r="D66" s="254"/>
      <c r="E66" s="220"/>
      <c r="F66" s="220"/>
      <c r="G66" s="220"/>
      <c r="H66" s="255"/>
      <c r="I66" s="220"/>
      <c r="J66" s="254"/>
      <c r="K66" s="220"/>
      <c r="L66" s="220"/>
      <c r="M66" s="220"/>
      <c r="N66" s="220"/>
      <c r="O66" s="220"/>
      <c r="P66" s="255"/>
      <c r="Q66" s="220"/>
      <c r="R66" s="219"/>
    </row>
    <row r="67" spans="2:18" ht="13.5">
      <c r="B67" s="216"/>
      <c r="C67" s="220"/>
      <c r="D67" s="254"/>
      <c r="E67" s="220"/>
      <c r="F67" s="220"/>
      <c r="G67" s="220"/>
      <c r="H67" s="255"/>
      <c r="I67" s="220"/>
      <c r="J67" s="254"/>
      <c r="K67" s="220"/>
      <c r="L67" s="220"/>
      <c r="M67" s="220"/>
      <c r="N67" s="220"/>
      <c r="O67" s="220"/>
      <c r="P67" s="255"/>
      <c r="Q67" s="220"/>
      <c r="R67" s="219"/>
    </row>
    <row r="68" spans="2:18" ht="13.5">
      <c r="B68" s="216"/>
      <c r="C68" s="220"/>
      <c r="D68" s="254"/>
      <c r="E68" s="220"/>
      <c r="F68" s="220"/>
      <c r="G68" s="220"/>
      <c r="H68" s="255"/>
      <c r="I68" s="220"/>
      <c r="J68" s="254"/>
      <c r="K68" s="220"/>
      <c r="L68" s="220"/>
      <c r="M68" s="220"/>
      <c r="N68" s="220"/>
      <c r="O68" s="220"/>
      <c r="P68" s="255"/>
      <c r="Q68" s="220"/>
      <c r="R68" s="219"/>
    </row>
    <row r="69" spans="2:18" ht="13.5">
      <c r="B69" s="216"/>
      <c r="C69" s="220"/>
      <c r="D69" s="254"/>
      <c r="E69" s="220"/>
      <c r="F69" s="220"/>
      <c r="G69" s="220"/>
      <c r="H69" s="255"/>
      <c r="I69" s="220"/>
      <c r="J69" s="254"/>
      <c r="K69" s="220"/>
      <c r="L69" s="220"/>
      <c r="M69" s="220"/>
      <c r="N69" s="220"/>
      <c r="O69" s="220"/>
      <c r="P69" s="255"/>
      <c r="Q69" s="220"/>
      <c r="R69" s="219"/>
    </row>
    <row r="70" spans="2:18" s="224" customFormat="1" ht="15">
      <c r="B70" s="225"/>
      <c r="C70" s="226"/>
      <c r="D70" s="256" t="s">
        <v>44</v>
      </c>
      <c r="E70" s="257"/>
      <c r="F70" s="257"/>
      <c r="G70" s="258" t="s">
        <v>45</v>
      </c>
      <c r="H70" s="259"/>
      <c r="I70" s="226"/>
      <c r="J70" s="256" t="s">
        <v>44</v>
      </c>
      <c r="K70" s="257"/>
      <c r="L70" s="257"/>
      <c r="M70" s="257"/>
      <c r="N70" s="258" t="s">
        <v>45</v>
      </c>
      <c r="O70" s="257"/>
      <c r="P70" s="259"/>
      <c r="Q70" s="226"/>
      <c r="R70" s="230"/>
    </row>
    <row r="71" spans="2:18" s="224" customFormat="1" ht="14.25" customHeight="1">
      <c r="B71" s="260"/>
      <c r="C71" s="261"/>
      <c r="D71" s="261"/>
      <c r="E71" s="261"/>
      <c r="F71" s="261"/>
      <c r="G71" s="261"/>
      <c r="H71" s="261"/>
      <c r="I71" s="261"/>
      <c r="J71" s="261"/>
      <c r="K71" s="261"/>
      <c r="L71" s="261"/>
      <c r="M71" s="261"/>
      <c r="N71" s="261"/>
      <c r="O71" s="261"/>
      <c r="P71" s="261"/>
      <c r="Q71" s="261"/>
      <c r="R71" s="262"/>
    </row>
    <row r="75" spans="2:18" s="224" customFormat="1" ht="6.75" customHeight="1">
      <c r="B75" s="263"/>
      <c r="C75" s="264"/>
      <c r="D75" s="264"/>
      <c r="E75" s="264"/>
      <c r="F75" s="264"/>
      <c r="G75" s="264"/>
      <c r="H75" s="264"/>
      <c r="I75" s="264"/>
      <c r="J75" s="264"/>
      <c r="K75" s="264"/>
      <c r="L75" s="264"/>
      <c r="M75" s="264"/>
      <c r="N75" s="264"/>
      <c r="O75" s="264"/>
      <c r="P75" s="264"/>
      <c r="Q75" s="264"/>
      <c r="R75" s="265"/>
    </row>
    <row r="76" spans="2:18" s="224" customFormat="1" ht="36.75" customHeight="1">
      <c r="B76" s="225"/>
      <c r="C76" s="217" t="s">
        <v>83</v>
      </c>
      <c r="D76" s="218"/>
      <c r="E76" s="218"/>
      <c r="F76" s="218"/>
      <c r="G76" s="218"/>
      <c r="H76" s="218"/>
      <c r="I76" s="218"/>
      <c r="J76" s="218"/>
      <c r="K76" s="218"/>
      <c r="L76" s="218"/>
      <c r="M76" s="218"/>
      <c r="N76" s="218"/>
      <c r="O76" s="218"/>
      <c r="P76" s="218"/>
      <c r="Q76" s="218"/>
      <c r="R76" s="230"/>
    </row>
    <row r="77" spans="2:18" s="224" customFormat="1" ht="6.75" customHeight="1">
      <c r="B77" s="225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30"/>
    </row>
    <row r="78" spans="2:18" s="224" customFormat="1" ht="30" customHeight="1">
      <c r="B78" s="225"/>
      <c r="C78" s="221" t="s">
        <v>14</v>
      </c>
      <c r="D78" s="226"/>
      <c r="E78" s="226"/>
      <c r="F78" s="222" t="str">
        <f>F6</f>
        <v>Revitalizace Libušského potoka v Lipinách</v>
      </c>
      <c r="G78" s="223"/>
      <c r="H78" s="223"/>
      <c r="I78" s="223"/>
      <c r="J78" s="223"/>
      <c r="K78" s="223"/>
      <c r="L78" s="223"/>
      <c r="M78" s="223"/>
      <c r="N78" s="223"/>
      <c r="O78" s="223"/>
      <c r="P78" s="223"/>
      <c r="Q78" s="226"/>
      <c r="R78" s="230"/>
    </row>
    <row r="79" spans="2:18" s="224" customFormat="1" ht="36.75" customHeight="1">
      <c r="B79" s="225"/>
      <c r="C79" s="266" t="s">
        <v>79</v>
      </c>
      <c r="D79" s="226"/>
      <c r="E79" s="226"/>
      <c r="F79" s="267" t="str">
        <f>F7</f>
        <v>03 - SO 03 Odpadní potrubí</v>
      </c>
      <c r="G79" s="229"/>
      <c r="H79" s="229"/>
      <c r="I79" s="229"/>
      <c r="J79" s="229"/>
      <c r="K79" s="229"/>
      <c r="L79" s="229"/>
      <c r="M79" s="229"/>
      <c r="N79" s="229"/>
      <c r="O79" s="229"/>
      <c r="P79" s="229"/>
      <c r="Q79" s="226"/>
      <c r="R79" s="230"/>
    </row>
    <row r="80" spans="2:18" s="224" customFormat="1" ht="6.75" customHeight="1">
      <c r="B80" s="225"/>
      <c r="C80" s="226"/>
      <c r="D80" s="226"/>
      <c r="E80" s="226"/>
      <c r="F80" s="226"/>
      <c r="G80" s="226"/>
      <c r="H80" s="226"/>
      <c r="I80" s="226"/>
      <c r="J80" s="226"/>
      <c r="K80" s="226"/>
      <c r="L80" s="226"/>
      <c r="M80" s="226"/>
      <c r="N80" s="226"/>
      <c r="O80" s="226"/>
      <c r="P80" s="226"/>
      <c r="Q80" s="226"/>
      <c r="R80" s="230"/>
    </row>
    <row r="81" spans="2:18" s="224" customFormat="1" ht="18" customHeight="1">
      <c r="B81" s="225"/>
      <c r="C81" s="221" t="s">
        <v>18</v>
      </c>
      <c r="D81" s="226"/>
      <c r="E81" s="226"/>
      <c r="F81" s="231" t="str">
        <f>F9</f>
        <v> </v>
      </c>
      <c r="G81" s="226"/>
      <c r="H81" s="226"/>
      <c r="I81" s="226"/>
      <c r="J81" s="226"/>
      <c r="K81" s="221" t="s">
        <v>20</v>
      </c>
      <c r="L81" s="226"/>
      <c r="M81" s="232">
        <f>IF(O9="","",O9)</f>
        <v>43000</v>
      </c>
      <c r="N81" s="232"/>
      <c r="O81" s="232"/>
      <c r="P81" s="232"/>
      <c r="Q81" s="226"/>
      <c r="R81" s="230"/>
    </row>
    <row r="82" spans="2:18" s="224" customFormat="1" ht="6.75" customHeight="1">
      <c r="B82" s="225"/>
      <c r="C82" s="226"/>
      <c r="D82" s="226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30"/>
    </row>
    <row r="83" spans="2:18" s="224" customFormat="1" ht="15">
      <c r="B83" s="225"/>
      <c r="C83" s="221" t="s">
        <v>21</v>
      </c>
      <c r="D83" s="226"/>
      <c r="E83" s="226"/>
      <c r="F83" s="231" t="str">
        <f>E12</f>
        <v> </v>
      </c>
      <c r="G83" s="226"/>
      <c r="H83" s="226"/>
      <c r="I83" s="226"/>
      <c r="J83" s="226"/>
      <c r="K83" s="221" t="s">
        <v>25</v>
      </c>
      <c r="L83" s="226"/>
      <c r="M83" s="233" t="str">
        <f>E18</f>
        <v> </v>
      </c>
      <c r="N83" s="233"/>
      <c r="O83" s="233"/>
      <c r="P83" s="233"/>
      <c r="Q83" s="233"/>
      <c r="R83" s="230"/>
    </row>
    <row r="84" spans="2:18" s="224" customFormat="1" ht="14.25" customHeight="1">
      <c r="B84" s="225"/>
      <c r="C84" s="221" t="s">
        <v>24</v>
      </c>
      <c r="D84" s="226"/>
      <c r="E84" s="226"/>
      <c r="F84" s="231" t="str">
        <f>IF(E15="","",E15)</f>
        <v> </v>
      </c>
      <c r="G84" s="226"/>
      <c r="H84" s="226"/>
      <c r="I84" s="226"/>
      <c r="J84" s="226"/>
      <c r="K84" s="221" t="s">
        <v>27</v>
      </c>
      <c r="L84" s="226"/>
      <c r="M84" s="233" t="str">
        <f>E21</f>
        <v> </v>
      </c>
      <c r="N84" s="233"/>
      <c r="O84" s="233"/>
      <c r="P84" s="233"/>
      <c r="Q84" s="233"/>
      <c r="R84" s="230"/>
    </row>
    <row r="85" spans="2:18" s="224" customFormat="1" ht="9.75" customHeight="1">
      <c r="B85" s="225"/>
      <c r="C85" s="226"/>
      <c r="D85" s="226"/>
      <c r="E85" s="226"/>
      <c r="F85" s="226"/>
      <c r="G85" s="226"/>
      <c r="H85" s="226"/>
      <c r="I85" s="226"/>
      <c r="J85" s="226"/>
      <c r="K85" s="226"/>
      <c r="L85" s="226"/>
      <c r="M85" s="226"/>
      <c r="N85" s="226"/>
      <c r="O85" s="226"/>
      <c r="P85" s="226"/>
      <c r="Q85" s="226"/>
      <c r="R85" s="230"/>
    </row>
    <row r="86" spans="2:18" s="224" customFormat="1" ht="29.25" customHeight="1">
      <c r="B86" s="225"/>
      <c r="C86" s="268" t="s">
        <v>84</v>
      </c>
      <c r="D86" s="269"/>
      <c r="E86" s="269"/>
      <c r="F86" s="269"/>
      <c r="G86" s="269"/>
      <c r="H86" s="245"/>
      <c r="I86" s="245"/>
      <c r="J86" s="245"/>
      <c r="K86" s="245"/>
      <c r="L86" s="245"/>
      <c r="M86" s="245"/>
      <c r="N86" s="268" t="s">
        <v>85</v>
      </c>
      <c r="O86" s="269"/>
      <c r="P86" s="269"/>
      <c r="Q86" s="269"/>
      <c r="R86" s="230"/>
    </row>
    <row r="87" spans="2:18" s="224" customFormat="1" ht="9.75" customHeight="1">
      <c r="B87" s="225"/>
      <c r="C87" s="226"/>
      <c r="D87" s="226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30"/>
    </row>
    <row r="88" spans="2:36" s="224" customFormat="1" ht="29.25" customHeight="1">
      <c r="B88" s="225"/>
      <c r="C88" s="270" t="s">
        <v>86</v>
      </c>
      <c r="D88" s="226"/>
      <c r="E88" s="226"/>
      <c r="F88" s="226"/>
      <c r="G88" s="226"/>
      <c r="H88" s="226"/>
      <c r="I88" s="226"/>
      <c r="J88" s="226"/>
      <c r="K88" s="226"/>
      <c r="L88" s="226"/>
      <c r="M88" s="226"/>
      <c r="N88" s="271">
        <f>N113</f>
        <v>0</v>
      </c>
      <c r="O88" s="272"/>
      <c r="P88" s="272"/>
      <c r="Q88" s="272"/>
      <c r="R88" s="230"/>
      <c r="AJ88" s="212" t="s">
        <v>87</v>
      </c>
    </row>
    <row r="89" spans="2:18" s="279" customFormat="1" ht="24.75" customHeight="1">
      <c r="B89" s="273"/>
      <c r="C89" s="274"/>
      <c r="D89" s="275" t="s">
        <v>88</v>
      </c>
      <c r="E89" s="274"/>
      <c r="F89" s="274"/>
      <c r="G89" s="274"/>
      <c r="H89" s="274"/>
      <c r="I89" s="274"/>
      <c r="J89" s="274"/>
      <c r="K89" s="274"/>
      <c r="L89" s="274"/>
      <c r="M89" s="274"/>
      <c r="N89" s="276">
        <f>N114</f>
        <v>0</v>
      </c>
      <c r="O89" s="277"/>
      <c r="P89" s="277"/>
      <c r="Q89" s="277"/>
      <c r="R89" s="278"/>
    </row>
    <row r="90" spans="2:18" s="286" customFormat="1" ht="19.5" customHeight="1">
      <c r="B90" s="280"/>
      <c r="C90" s="281"/>
      <c r="D90" s="282" t="s">
        <v>89</v>
      </c>
      <c r="E90" s="281"/>
      <c r="F90" s="281"/>
      <c r="G90" s="281"/>
      <c r="H90" s="281"/>
      <c r="I90" s="281"/>
      <c r="J90" s="281"/>
      <c r="K90" s="281"/>
      <c r="L90" s="281"/>
      <c r="M90" s="281"/>
      <c r="N90" s="283">
        <f>N115</f>
        <v>0</v>
      </c>
      <c r="O90" s="284"/>
      <c r="P90" s="284"/>
      <c r="Q90" s="284"/>
      <c r="R90" s="285"/>
    </row>
    <row r="91" spans="2:18" s="286" customFormat="1" ht="19.5" customHeight="1">
      <c r="B91" s="280"/>
      <c r="C91" s="281"/>
      <c r="D91" s="282" t="s">
        <v>93</v>
      </c>
      <c r="E91" s="281"/>
      <c r="F91" s="281"/>
      <c r="G91" s="281"/>
      <c r="H91" s="281"/>
      <c r="I91" s="281"/>
      <c r="J91" s="281"/>
      <c r="K91" s="281"/>
      <c r="L91" s="281"/>
      <c r="M91" s="281"/>
      <c r="N91" s="283">
        <f>N152</f>
        <v>0</v>
      </c>
      <c r="O91" s="284"/>
      <c r="P91" s="284"/>
      <c r="Q91" s="284"/>
      <c r="R91" s="285"/>
    </row>
    <row r="92" spans="2:18" s="286" customFormat="1" ht="19.5" customHeight="1">
      <c r="B92" s="280"/>
      <c r="C92" s="281"/>
      <c r="D92" s="282" t="s">
        <v>96</v>
      </c>
      <c r="E92" s="281"/>
      <c r="F92" s="281"/>
      <c r="G92" s="281"/>
      <c r="H92" s="281"/>
      <c r="I92" s="281"/>
      <c r="J92" s="281"/>
      <c r="K92" s="281"/>
      <c r="L92" s="281"/>
      <c r="M92" s="281"/>
      <c r="N92" s="283">
        <f>N164</f>
        <v>0</v>
      </c>
      <c r="O92" s="284"/>
      <c r="P92" s="284"/>
      <c r="Q92" s="284"/>
      <c r="R92" s="285"/>
    </row>
    <row r="93" spans="2:18" s="224" customFormat="1" ht="21.75" customHeight="1">
      <c r="B93" s="225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30"/>
    </row>
    <row r="94" spans="2:18" s="224" customFormat="1" ht="29.25" customHeight="1">
      <c r="B94" s="225"/>
      <c r="C94" s="270" t="s">
        <v>97</v>
      </c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72">
        <v>0</v>
      </c>
      <c r="O94" s="287"/>
      <c r="P94" s="287"/>
      <c r="Q94" s="287"/>
      <c r="R94" s="230"/>
    </row>
    <row r="95" spans="2:18" s="224" customFormat="1" ht="18" customHeight="1">
      <c r="B95" s="225"/>
      <c r="C95" s="226"/>
      <c r="D95" s="226"/>
      <c r="E95" s="226"/>
      <c r="F95" s="226"/>
      <c r="G95" s="226"/>
      <c r="H95" s="226"/>
      <c r="I95" s="226"/>
      <c r="J95" s="226"/>
      <c r="K95" s="226"/>
      <c r="L95" s="226"/>
      <c r="M95" s="226"/>
      <c r="N95" s="226"/>
      <c r="O95" s="226"/>
      <c r="P95" s="226"/>
      <c r="Q95" s="226"/>
      <c r="R95" s="230"/>
    </row>
    <row r="96" spans="2:18" s="224" customFormat="1" ht="29.25" customHeight="1">
      <c r="B96" s="225"/>
      <c r="C96" s="288" t="s">
        <v>72</v>
      </c>
      <c r="D96" s="245"/>
      <c r="E96" s="245"/>
      <c r="F96" s="245"/>
      <c r="G96" s="245"/>
      <c r="H96" s="245"/>
      <c r="I96" s="245"/>
      <c r="J96" s="245"/>
      <c r="K96" s="245"/>
      <c r="L96" s="289">
        <f>ROUND(SUM(N88+N94),2)</f>
        <v>0</v>
      </c>
      <c r="M96" s="289"/>
      <c r="N96" s="289"/>
      <c r="O96" s="289"/>
      <c r="P96" s="289"/>
      <c r="Q96" s="289"/>
      <c r="R96" s="230"/>
    </row>
    <row r="97" spans="2:18" s="224" customFormat="1" ht="6.75" customHeight="1">
      <c r="B97" s="260"/>
      <c r="C97" s="261"/>
      <c r="D97" s="261"/>
      <c r="E97" s="261"/>
      <c r="F97" s="261"/>
      <c r="G97" s="261"/>
      <c r="H97" s="261"/>
      <c r="I97" s="261"/>
      <c r="J97" s="261"/>
      <c r="K97" s="261"/>
      <c r="L97" s="261"/>
      <c r="M97" s="261"/>
      <c r="N97" s="261"/>
      <c r="O97" s="261"/>
      <c r="P97" s="261"/>
      <c r="Q97" s="261"/>
      <c r="R97" s="262"/>
    </row>
    <row r="101" spans="2:18" s="224" customFormat="1" ht="6.75" customHeight="1">
      <c r="B101" s="263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5"/>
    </row>
    <row r="102" spans="2:18" s="224" customFormat="1" ht="36.75" customHeight="1">
      <c r="B102" s="225"/>
      <c r="C102" s="217" t="s">
        <v>98</v>
      </c>
      <c r="D102" s="229"/>
      <c r="E102" s="229"/>
      <c r="F102" s="229"/>
      <c r="G102" s="229"/>
      <c r="H102" s="229"/>
      <c r="I102" s="229"/>
      <c r="J102" s="229"/>
      <c r="K102" s="229"/>
      <c r="L102" s="229"/>
      <c r="M102" s="229"/>
      <c r="N102" s="229"/>
      <c r="O102" s="229"/>
      <c r="P102" s="229"/>
      <c r="Q102" s="229"/>
      <c r="R102" s="230"/>
    </row>
    <row r="103" spans="2:18" s="224" customFormat="1" ht="6.75" customHeight="1"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30"/>
    </row>
    <row r="104" spans="2:18" s="224" customFormat="1" ht="30" customHeight="1">
      <c r="B104" s="225"/>
      <c r="C104" s="221" t="s">
        <v>14</v>
      </c>
      <c r="D104" s="226"/>
      <c r="E104" s="226"/>
      <c r="F104" s="222" t="str">
        <f>F6</f>
        <v>Revitalizace Libušského potoka v Lipinách</v>
      </c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6"/>
      <c r="R104" s="230"/>
    </row>
    <row r="105" spans="2:18" s="224" customFormat="1" ht="36.75" customHeight="1">
      <c r="B105" s="225"/>
      <c r="C105" s="266" t="s">
        <v>79</v>
      </c>
      <c r="D105" s="226"/>
      <c r="E105" s="226"/>
      <c r="F105" s="267" t="str">
        <f>F7</f>
        <v>03 - SO 03 Odpadní potrubí</v>
      </c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6"/>
      <c r="R105" s="230"/>
    </row>
    <row r="106" spans="2:18" s="224" customFormat="1" ht="6.75" customHeight="1">
      <c r="B106" s="225"/>
      <c r="C106" s="226"/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30"/>
    </row>
    <row r="107" spans="2:18" s="224" customFormat="1" ht="18" customHeight="1">
      <c r="B107" s="225"/>
      <c r="C107" s="221" t="s">
        <v>18</v>
      </c>
      <c r="D107" s="226"/>
      <c r="E107" s="226"/>
      <c r="F107" s="231" t="str">
        <f>F9</f>
        <v> </v>
      </c>
      <c r="G107" s="226"/>
      <c r="H107" s="226"/>
      <c r="I107" s="226"/>
      <c r="J107" s="226"/>
      <c r="K107" s="221" t="s">
        <v>20</v>
      </c>
      <c r="L107" s="226"/>
      <c r="M107" s="232">
        <f>IF(O9="","",O9)</f>
        <v>43000</v>
      </c>
      <c r="N107" s="232"/>
      <c r="O107" s="232"/>
      <c r="P107" s="232"/>
      <c r="Q107" s="226"/>
      <c r="R107" s="230"/>
    </row>
    <row r="108" spans="2:18" s="224" customFormat="1" ht="6.75" customHeight="1">
      <c r="B108" s="225"/>
      <c r="C108" s="226"/>
      <c r="D108" s="226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30"/>
    </row>
    <row r="109" spans="2:18" s="224" customFormat="1" ht="15">
      <c r="B109" s="225"/>
      <c r="C109" s="221" t="s">
        <v>21</v>
      </c>
      <c r="D109" s="226"/>
      <c r="E109" s="226"/>
      <c r="F109" s="231" t="str">
        <f>E12</f>
        <v> </v>
      </c>
      <c r="G109" s="226"/>
      <c r="H109" s="226"/>
      <c r="I109" s="226"/>
      <c r="J109" s="226"/>
      <c r="K109" s="221" t="s">
        <v>25</v>
      </c>
      <c r="L109" s="226"/>
      <c r="M109" s="233" t="str">
        <f>E18</f>
        <v> </v>
      </c>
      <c r="N109" s="233"/>
      <c r="O109" s="233"/>
      <c r="P109" s="233"/>
      <c r="Q109" s="233"/>
      <c r="R109" s="230"/>
    </row>
    <row r="110" spans="2:18" s="224" customFormat="1" ht="14.25" customHeight="1">
      <c r="B110" s="225"/>
      <c r="C110" s="221" t="s">
        <v>24</v>
      </c>
      <c r="D110" s="226"/>
      <c r="E110" s="226"/>
      <c r="F110" s="231" t="str">
        <f>IF(E15="","",E15)</f>
        <v> </v>
      </c>
      <c r="G110" s="226"/>
      <c r="H110" s="226"/>
      <c r="I110" s="226"/>
      <c r="J110" s="226"/>
      <c r="K110" s="221" t="s">
        <v>27</v>
      </c>
      <c r="L110" s="226"/>
      <c r="M110" s="233" t="str">
        <f>E21</f>
        <v> </v>
      </c>
      <c r="N110" s="233"/>
      <c r="O110" s="233"/>
      <c r="P110" s="233"/>
      <c r="Q110" s="233"/>
      <c r="R110" s="230"/>
    </row>
    <row r="111" spans="2:18" s="224" customFormat="1" ht="9.75" customHeight="1">
      <c r="B111" s="225"/>
      <c r="C111" s="226"/>
      <c r="D111" s="226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30"/>
    </row>
    <row r="112" spans="2:18" s="296" customFormat="1" ht="29.25" customHeight="1">
      <c r="B112" s="290"/>
      <c r="C112" s="291" t="s">
        <v>99</v>
      </c>
      <c r="D112" s="292" t="s">
        <v>100</v>
      </c>
      <c r="E112" s="292" t="s">
        <v>49</v>
      </c>
      <c r="F112" s="293" t="s">
        <v>101</v>
      </c>
      <c r="G112" s="293"/>
      <c r="H112" s="293"/>
      <c r="I112" s="293"/>
      <c r="J112" s="292" t="s">
        <v>102</v>
      </c>
      <c r="K112" s="292" t="s">
        <v>103</v>
      </c>
      <c r="L112" s="293" t="s">
        <v>104</v>
      </c>
      <c r="M112" s="293"/>
      <c r="N112" s="293" t="s">
        <v>85</v>
      </c>
      <c r="O112" s="293"/>
      <c r="P112" s="293"/>
      <c r="Q112" s="294"/>
      <c r="R112" s="295"/>
    </row>
    <row r="113" spans="2:52" s="224" customFormat="1" ht="29.25" customHeight="1">
      <c r="B113" s="225"/>
      <c r="C113" s="297" t="s">
        <v>81</v>
      </c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98">
        <f>AZ113</f>
        <v>0</v>
      </c>
      <c r="O113" s="299"/>
      <c r="P113" s="299"/>
      <c r="Q113" s="299"/>
      <c r="R113" s="230"/>
      <c r="AI113" s="212" t="s">
        <v>54</v>
      </c>
      <c r="AJ113" s="212" t="s">
        <v>87</v>
      </c>
      <c r="AZ113" s="300">
        <f>AZ114</f>
        <v>0</v>
      </c>
    </row>
    <row r="114" spans="2:52" s="306" customFormat="1" ht="36.75" customHeight="1">
      <c r="B114" s="301"/>
      <c r="C114" s="302"/>
      <c r="D114" s="303" t="s">
        <v>88</v>
      </c>
      <c r="E114" s="303"/>
      <c r="F114" s="303"/>
      <c r="G114" s="303"/>
      <c r="H114" s="303"/>
      <c r="I114" s="303"/>
      <c r="J114" s="303"/>
      <c r="K114" s="303"/>
      <c r="L114" s="303"/>
      <c r="M114" s="303"/>
      <c r="N114" s="304">
        <f>AZ114</f>
        <v>0</v>
      </c>
      <c r="O114" s="276"/>
      <c r="P114" s="276"/>
      <c r="Q114" s="276"/>
      <c r="R114" s="305"/>
      <c r="AG114" s="307" t="s">
        <v>63</v>
      </c>
      <c r="AI114" s="308" t="s">
        <v>54</v>
      </c>
      <c r="AJ114" s="308" t="s">
        <v>55</v>
      </c>
      <c r="AN114" s="307" t="s">
        <v>105</v>
      </c>
      <c r="AZ114" s="309">
        <f>AZ115+AZ152+AZ164</f>
        <v>0</v>
      </c>
    </row>
    <row r="115" spans="2:52" s="306" customFormat="1" ht="19.5" customHeight="1">
      <c r="B115" s="301"/>
      <c r="C115" s="302"/>
      <c r="D115" s="137" t="s">
        <v>89</v>
      </c>
      <c r="E115" s="137"/>
      <c r="F115" s="137"/>
      <c r="G115" s="137"/>
      <c r="H115" s="137"/>
      <c r="I115" s="137"/>
      <c r="J115" s="137"/>
      <c r="K115" s="137"/>
      <c r="L115" s="137"/>
      <c r="M115" s="137"/>
      <c r="N115" s="310">
        <f>AZ115</f>
        <v>0</v>
      </c>
      <c r="O115" s="311"/>
      <c r="P115" s="311"/>
      <c r="Q115" s="311"/>
      <c r="R115" s="305"/>
      <c r="AG115" s="307" t="s">
        <v>63</v>
      </c>
      <c r="AI115" s="308" t="s">
        <v>54</v>
      </c>
      <c r="AJ115" s="308" t="s">
        <v>63</v>
      </c>
      <c r="AN115" s="307" t="s">
        <v>105</v>
      </c>
      <c r="AZ115" s="309">
        <f>SUM(AZ116:AZ151)</f>
        <v>0</v>
      </c>
    </row>
    <row r="116" spans="2:54" s="224" customFormat="1" ht="25.5" customHeight="1">
      <c r="B116" s="225"/>
      <c r="C116" s="312" t="s">
        <v>63</v>
      </c>
      <c r="D116" s="312" t="s">
        <v>106</v>
      </c>
      <c r="E116" s="313" t="s">
        <v>226</v>
      </c>
      <c r="F116" s="314" t="s">
        <v>227</v>
      </c>
      <c r="G116" s="314"/>
      <c r="H116" s="314"/>
      <c r="I116" s="314"/>
      <c r="J116" s="315" t="s">
        <v>228</v>
      </c>
      <c r="K116" s="316">
        <v>240</v>
      </c>
      <c r="L116" s="343">
        <v>0</v>
      </c>
      <c r="M116" s="343"/>
      <c r="N116" s="188">
        <f>ROUND(L116*K116,2)</f>
        <v>0</v>
      </c>
      <c r="O116" s="188"/>
      <c r="P116" s="188"/>
      <c r="Q116" s="188"/>
      <c r="R116" s="230"/>
      <c r="AG116" s="212" t="s">
        <v>110</v>
      </c>
      <c r="AI116" s="212" t="s">
        <v>106</v>
      </c>
      <c r="AJ116" s="212" t="s">
        <v>77</v>
      </c>
      <c r="AN116" s="212" t="s">
        <v>105</v>
      </c>
      <c r="AT116" s="317" t="e">
        <f>IF(#REF!="základní",N116,0)</f>
        <v>#REF!</v>
      </c>
      <c r="AU116" s="317" t="e">
        <f>IF(#REF!="snížená",N116,0)</f>
        <v>#REF!</v>
      </c>
      <c r="AV116" s="317" t="e">
        <f>IF(#REF!="zákl. přenesená",N116,0)</f>
        <v>#REF!</v>
      </c>
      <c r="AW116" s="317" t="e">
        <f>IF(#REF!="sníž. přenesená",N116,0)</f>
        <v>#REF!</v>
      </c>
      <c r="AX116" s="317" t="e">
        <f>IF(#REF!="nulová",N116,0)</f>
        <v>#REF!</v>
      </c>
      <c r="AY116" s="212" t="s">
        <v>63</v>
      </c>
      <c r="AZ116" s="317">
        <f>ROUND(L116*K116,2)</f>
        <v>0</v>
      </c>
      <c r="BA116" s="212" t="s">
        <v>110</v>
      </c>
      <c r="BB116" s="212" t="s">
        <v>235</v>
      </c>
    </row>
    <row r="117" spans="2:40" s="324" customFormat="1" ht="16.5" customHeight="1">
      <c r="B117" s="318"/>
      <c r="C117" s="139"/>
      <c r="D117" s="139"/>
      <c r="E117" s="319" t="s">
        <v>4</v>
      </c>
      <c r="F117" s="320" t="s">
        <v>229</v>
      </c>
      <c r="G117" s="321"/>
      <c r="H117" s="321"/>
      <c r="I117" s="321"/>
      <c r="J117" s="139"/>
      <c r="K117" s="322">
        <v>240</v>
      </c>
      <c r="L117" s="139"/>
      <c r="M117" s="139"/>
      <c r="N117" s="139"/>
      <c r="O117" s="139"/>
      <c r="P117" s="139"/>
      <c r="Q117" s="139"/>
      <c r="R117" s="323"/>
      <c r="AI117" s="325" t="s">
        <v>120</v>
      </c>
      <c r="AJ117" s="325" t="s">
        <v>77</v>
      </c>
      <c r="AK117" s="324" t="s">
        <v>77</v>
      </c>
      <c r="AL117" s="324" t="s">
        <v>26</v>
      </c>
      <c r="AM117" s="324" t="s">
        <v>55</v>
      </c>
      <c r="AN117" s="325" t="s">
        <v>105</v>
      </c>
    </row>
    <row r="118" spans="2:40" s="332" customFormat="1" ht="16.5" customHeight="1">
      <c r="B118" s="326"/>
      <c r="C118" s="140"/>
      <c r="D118" s="140"/>
      <c r="E118" s="327" t="s">
        <v>4</v>
      </c>
      <c r="F118" s="328" t="s">
        <v>121</v>
      </c>
      <c r="G118" s="329"/>
      <c r="H118" s="329"/>
      <c r="I118" s="329"/>
      <c r="J118" s="140"/>
      <c r="K118" s="330">
        <v>240</v>
      </c>
      <c r="L118" s="140"/>
      <c r="M118" s="140"/>
      <c r="N118" s="140"/>
      <c r="O118" s="140"/>
      <c r="P118" s="140"/>
      <c r="Q118" s="140"/>
      <c r="R118" s="331"/>
      <c r="AI118" s="333" t="s">
        <v>120</v>
      </c>
      <c r="AJ118" s="333" t="s">
        <v>77</v>
      </c>
      <c r="AK118" s="332" t="s">
        <v>110</v>
      </c>
      <c r="AL118" s="332" t="s">
        <v>26</v>
      </c>
      <c r="AM118" s="332" t="s">
        <v>63</v>
      </c>
      <c r="AN118" s="333" t="s">
        <v>105</v>
      </c>
    </row>
    <row r="119" spans="2:54" s="224" customFormat="1" ht="25.5" customHeight="1">
      <c r="B119" s="225"/>
      <c r="C119" s="312" t="s">
        <v>77</v>
      </c>
      <c r="D119" s="312" t="s">
        <v>106</v>
      </c>
      <c r="E119" s="313" t="s">
        <v>230</v>
      </c>
      <c r="F119" s="314" t="s">
        <v>231</v>
      </c>
      <c r="G119" s="314"/>
      <c r="H119" s="314"/>
      <c r="I119" s="314"/>
      <c r="J119" s="315" t="s">
        <v>232</v>
      </c>
      <c r="K119" s="316">
        <v>10</v>
      </c>
      <c r="L119" s="343">
        <v>0</v>
      </c>
      <c r="M119" s="343"/>
      <c r="N119" s="188">
        <f>ROUND(L119*K119,2)</f>
        <v>0</v>
      </c>
      <c r="O119" s="188"/>
      <c r="P119" s="188"/>
      <c r="Q119" s="188"/>
      <c r="R119" s="230"/>
      <c r="AG119" s="212" t="s">
        <v>110</v>
      </c>
      <c r="AI119" s="212" t="s">
        <v>106</v>
      </c>
      <c r="AJ119" s="212" t="s">
        <v>77</v>
      </c>
      <c r="AN119" s="212" t="s">
        <v>105</v>
      </c>
      <c r="AT119" s="317" t="e">
        <f>IF(#REF!="základní",N119,0)</f>
        <v>#REF!</v>
      </c>
      <c r="AU119" s="317" t="e">
        <f>IF(#REF!="snížená",N119,0)</f>
        <v>#REF!</v>
      </c>
      <c r="AV119" s="317" t="e">
        <f>IF(#REF!="zákl. přenesená",N119,0)</f>
        <v>#REF!</v>
      </c>
      <c r="AW119" s="317" t="e">
        <f>IF(#REF!="sníž. přenesená",N119,0)</f>
        <v>#REF!</v>
      </c>
      <c r="AX119" s="317" t="e">
        <f>IF(#REF!="nulová",N119,0)</f>
        <v>#REF!</v>
      </c>
      <c r="AY119" s="212" t="s">
        <v>63</v>
      </c>
      <c r="AZ119" s="317">
        <f>ROUND(L119*K119,2)</f>
        <v>0</v>
      </c>
      <c r="BA119" s="212" t="s">
        <v>110</v>
      </c>
      <c r="BB119" s="212" t="s">
        <v>236</v>
      </c>
    </row>
    <row r="120" spans="2:54" s="224" customFormat="1" ht="25.5" customHeight="1">
      <c r="B120" s="225"/>
      <c r="C120" s="312" t="s">
        <v>115</v>
      </c>
      <c r="D120" s="312" t="s">
        <v>106</v>
      </c>
      <c r="E120" s="313" t="s">
        <v>237</v>
      </c>
      <c r="F120" s="314" t="s">
        <v>238</v>
      </c>
      <c r="G120" s="314"/>
      <c r="H120" s="314"/>
      <c r="I120" s="314"/>
      <c r="J120" s="315" t="s">
        <v>119</v>
      </c>
      <c r="K120" s="316">
        <v>179.1</v>
      </c>
      <c r="L120" s="343">
        <v>0</v>
      </c>
      <c r="M120" s="343"/>
      <c r="N120" s="188">
        <f>ROUND(L120*K120,2)</f>
        <v>0</v>
      </c>
      <c r="O120" s="188"/>
      <c r="P120" s="188"/>
      <c r="Q120" s="188"/>
      <c r="R120" s="230"/>
      <c r="AG120" s="212" t="s">
        <v>110</v>
      </c>
      <c r="AI120" s="212" t="s">
        <v>106</v>
      </c>
      <c r="AJ120" s="212" t="s">
        <v>77</v>
      </c>
      <c r="AN120" s="212" t="s">
        <v>105</v>
      </c>
      <c r="AT120" s="317" t="e">
        <f>IF(#REF!="základní",N120,0)</f>
        <v>#REF!</v>
      </c>
      <c r="AU120" s="317" t="e">
        <f>IF(#REF!="snížená",N120,0)</f>
        <v>#REF!</v>
      </c>
      <c r="AV120" s="317" t="e">
        <f>IF(#REF!="zákl. přenesená",N120,0)</f>
        <v>#REF!</v>
      </c>
      <c r="AW120" s="317" t="e">
        <f>IF(#REF!="sníž. přenesená",N120,0)</f>
        <v>#REF!</v>
      </c>
      <c r="AX120" s="317" t="e">
        <f>IF(#REF!="nulová",N120,0)</f>
        <v>#REF!</v>
      </c>
      <c r="AY120" s="212" t="s">
        <v>63</v>
      </c>
      <c r="AZ120" s="317">
        <f>ROUND(L120*K120,2)</f>
        <v>0</v>
      </c>
      <c r="BA120" s="212" t="s">
        <v>110</v>
      </c>
      <c r="BB120" s="212" t="s">
        <v>239</v>
      </c>
    </row>
    <row r="121" spans="2:40" s="324" customFormat="1" ht="16.5" customHeight="1">
      <c r="B121" s="318"/>
      <c r="C121" s="139"/>
      <c r="D121" s="139"/>
      <c r="E121" s="319" t="s">
        <v>4</v>
      </c>
      <c r="F121" s="320" t="s">
        <v>240</v>
      </c>
      <c r="G121" s="321"/>
      <c r="H121" s="321"/>
      <c r="I121" s="321"/>
      <c r="J121" s="139"/>
      <c r="K121" s="322">
        <v>358.2</v>
      </c>
      <c r="L121" s="139"/>
      <c r="M121" s="139"/>
      <c r="N121" s="139"/>
      <c r="O121" s="139"/>
      <c r="P121" s="139"/>
      <c r="Q121" s="139"/>
      <c r="R121" s="323"/>
      <c r="AI121" s="325" t="s">
        <v>120</v>
      </c>
      <c r="AJ121" s="325" t="s">
        <v>77</v>
      </c>
      <c r="AK121" s="324" t="s">
        <v>77</v>
      </c>
      <c r="AL121" s="324" t="s">
        <v>26</v>
      </c>
      <c r="AM121" s="324" t="s">
        <v>55</v>
      </c>
      <c r="AN121" s="325" t="s">
        <v>105</v>
      </c>
    </row>
    <row r="122" spans="2:40" s="332" customFormat="1" ht="16.5" customHeight="1">
      <c r="B122" s="326"/>
      <c r="C122" s="140"/>
      <c r="D122" s="140"/>
      <c r="E122" s="327" t="s">
        <v>4</v>
      </c>
      <c r="F122" s="328" t="s">
        <v>121</v>
      </c>
      <c r="G122" s="329"/>
      <c r="H122" s="329"/>
      <c r="I122" s="329"/>
      <c r="J122" s="140"/>
      <c r="K122" s="330">
        <v>358.2</v>
      </c>
      <c r="L122" s="140"/>
      <c r="M122" s="140"/>
      <c r="N122" s="140"/>
      <c r="O122" s="140"/>
      <c r="P122" s="140"/>
      <c r="Q122" s="140"/>
      <c r="R122" s="331"/>
      <c r="AI122" s="333" t="s">
        <v>120</v>
      </c>
      <c r="AJ122" s="333" t="s">
        <v>77</v>
      </c>
      <c r="AK122" s="332" t="s">
        <v>110</v>
      </c>
      <c r="AL122" s="332" t="s">
        <v>26</v>
      </c>
      <c r="AM122" s="332" t="s">
        <v>55</v>
      </c>
      <c r="AN122" s="333" t="s">
        <v>105</v>
      </c>
    </row>
    <row r="123" spans="2:40" s="324" customFormat="1" ht="16.5" customHeight="1">
      <c r="B123" s="318"/>
      <c r="C123" s="139"/>
      <c r="D123" s="139"/>
      <c r="E123" s="319" t="s">
        <v>4</v>
      </c>
      <c r="F123" s="334" t="s">
        <v>241</v>
      </c>
      <c r="G123" s="335"/>
      <c r="H123" s="335"/>
      <c r="I123" s="335"/>
      <c r="J123" s="139"/>
      <c r="K123" s="322">
        <v>179.1</v>
      </c>
      <c r="L123" s="139"/>
      <c r="M123" s="139"/>
      <c r="N123" s="139"/>
      <c r="O123" s="139"/>
      <c r="P123" s="139"/>
      <c r="Q123" s="139"/>
      <c r="R123" s="323"/>
      <c r="AI123" s="325" t="s">
        <v>120</v>
      </c>
      <c r="AJ123" s="325" t="s">
        <v>77</v>
      </c>
      <c r="AK123" s="324" t="s">
        <v>77</v>
      </c>
      <c r="AL123" s="324" t="s">
        <v>26</v>
      </c>
      <c r="AM123" s="324" t="s">
        <v>63</v>
      </c>
      <c r="AN123" s="325" t="s">
        <v>105</v>
      </c>
    </row>
    <row r="124" spans="2:54" s="224" customFormat="1" ht="25.5" customHeight="1">
      <c r="B124" s="225"/>
      <c r="C124" s="312" t="s">
        <v>110</v>
      </c>
      <c r="D124" s="312" t="s">
        <v>106</v>
      </c>
      <c r="E124" s="313" t="s">
        <v>242</v>
      </c>
      <c r="F124" s="314" t="s">
        <v>243</v>
      </c>
      <c r="G124" s="314"/>
      <c r="H124" s="314"/>
      <c r="I124" s="314"/>
      <c r="J124" s="315" t="s">
        <v>119</v>
      </c>
      <c r="K124" s="316">
        <v>53.73</v>
      </c>
      <c r="L124" s="343">
        <v>0</v>
      </c>
      <c r="M124" s="343"/>
      <c r="N124" s="188">
        <f>ROUND(L124*K124,2)</f>
        <v>0</v>
      </c>
      <c r="O124" s="188"/>
      <c r="P124" s="188"/>
      <c r="Q124" s="188"/>
      <c r="R124" s="230"/>
      <c r="AG124" s="212" t="s">
        <v>110</v>
      </c>
      <c r="AI124" s="212" t="s">
        <v>106</v>
      </c>
      <c r="AJ124" s="212" t="s">
        <v>77</v>
      </c>
      <c r="AN124" s="212" t="s">
        <v>105</v>
      </c>
      <c r="AT124" s="317" t="e">
        <f>IF(#REF!="základní",N124,0)</f>
        <v>#REF!</v>
      </c>
      <c r="AU124" s="317" t="e">
        <f>IF(#REF!="snížená",N124,0)</f>
        <v>#REF!</v>
      </c>
      <c r="AV124" s="317" t="e">
        <f>IF(#REF!="zákl. přenesená",N124,0)</f>
        <v>#REF!</v>
      </c>
      <c r="AW124" s="317" t="e">
        <f>IF(#REF!="sníž. přenesená",N124,0)</f>
        <v>#REF!</v>
      </c>
      <c r="AX124" s="317" t="e">
        <f>IF(#REF!="nulová",N124,0)</f>
        <v>#REF!</v>
      </c>
      <c r="AY124" s="212" t="s">
        <v>63</v>
      </c>
      <c r="AZ124" s="317">
        <f>ROUND(L124*K124,2)</f>
        <v>0</v>
      </c>
      <c r="BA124" s="212" t="s">
        <v>110</v>
      </c>
      <c r="BB124" s="212" t="s">
        <v>244</v>
      </c>
    </row>
    <row r="125" spans="2:40" s="324" customFormat="1" ht="16.5" customHeight="1">
      <c r="B125" s="318"/>
      <c r="C125" s="139"/>
      <c r="D125" s="139"/>
      <c r="E125" s="319" t="s">
        <v>4</v>
      </c>
      <c r="F125" s="320" t="s">
        <v>245</v>
      </c>
      <c r="G125" s="321"/>
      <c r="H125" s="321"/>
      <c r="I125" s="321"/>
      <c r="J125" s="139"/>
      <c r="K125" s="322">
        <v>53.73</v>
      </c>
      <c r="L125" s="139"/>
      <c r="M125" s="139"/>
      <c r="N125" s="139"/>
      <c r="O125" s="139"/>
      <c r="P125" s="139"/>
      <c r="Q125" s="139"/>
      <c r="R125" s="323"/>
      <c r="AI125" s="325" t="s">
        <v>120</v>
      </c>
      <c r="AJ125" s="325" t="s">
        <v>77</v>
      </c>
      <c r="AK125" s="324" t="s">
        <v>77</v>
      </c>
      <c r="AL125" s="324" t="s">
        <v>26</v>
      </c>
      <c r="AM125" s="324" t="s">
        <v>55</v>
      </c>
      <c r="AN125" s="325" t="s">
        <v>105</v>
      </c>
    </row>
    <row r="126" spans="2:40" s="332" customFormat="1" ht="16.5" customHeight="1">
      <c r="B126" s="326"/>
      <c r="C126" s="140"/>
      <c r="D126" s="140"/>
      <c r="E126" s="327" t="s">
        <v>4</v>
      </c>
      <c r="F126" s="328" t="s">
        <v>121</v>
      </c>
      <c r="G126" s="329"/>
      <c r="H126" s="329"/>
      <c r="I126" s="329"/>
      <c r="J126" s="140"/>
      <c r="K126" s="330">
        <v>53.73</v>
      </c>
      <c r="L126" s="140"/>
      <c r="M126" s="140"/>
      <c r="N126" s="140"/>
      <c r="O126" s="140"/>
      <c r="P126" s="140"/>
      <c r="Q126" s="140"/>
      <c r="R126" s="331"/>
      <c r="AI126" s="333" t="s">
        <v>120</v>
      </c>
      <c r="AJ126" s="333" t="s">
        <v>77</v>
      </c>
      <c r="AK126" s="332" t="s">
        <v>110</v>
      </c>
      <c r="AL126" s="332" t="s">
        <v>26</v>
      </c>
      <c r="AM126" s="332" t="s">
        <v>63</v>
      </c>
      <c r="AN126" s="333" t="s">
        <v>105</v>
      </c>
    </row>
    <row r="127" spans="2:54" s="224" customFormat="1" ht="25.5" customHeight="1">
      <c r="B127" s="225"/>
      <c r="C127" s="312" t="s">
        <v>122</v>
      </c>
      <c r="D127" s="312" t="s">
        <v>106</v>
      </c>
      <c r="E127" s="313" t="s">
        <v>246</v>
      </c>
      <c r="F127" s="314" t="s">
        <v>247</v>
      </c>
      <c r="G127" s="314"/>
      <c r="H127" s="314"/>
      <c r="I127" s="314"/>
      <c r="J127" s="315" t="s">
        <v>119</v>
      </c>
      <c r="K127" s="316">
        <v>179.1</v>
      </c>
      <c r="L127" s="343">
        <v>0</v>
      </c>
      <c r="M127" s="343"/>
      <c r="N127" s="188">
        <f>ROUND(L127*K127,2)</f>
        <v>0</v>
      </c>
      <c r="O127" s="188"/>
      <c r="P127" s="188"/>
      <c r="Q127" s="188"/>
      <c r="R127" s="230"/>
      <c r="AG127" s="212" t="s">
        <v>110</v>
      </c>
      <c r="AI127" s="212" t="s">
        <v>106</v>
      </c>
      <c r="AJ127" s="212" t="s">
        <v>77</v>
      </c>
      <c r="AN127" s="212" t="s">
        <v>105</v>
      </c>
      <c r="AT127" s="317" t="e">
        <f>IF(#REF!="základní",N127,0)</f>
        <v>#REF!</v>
      </c>
      <c r="AU127" s="317" t="e">
        <f>IF(#REF!="snížená",N127,0)</f>
        <v>#REF!</v>
      </c>
      <c r="AV127" s="317" t="e">
        <f>IF(#REF!="zákl. přenesená",N127,0)</f>
        <v>#REF!</v>
      </c>
      <c r="AW127" s="317" t="e">
        <f>IF(#REF!="sníž. přenesená",N127,0)</f>
        <v>#REF!</v>
      </c>
      <c r="AX127" s="317" t="e">
        <f>IF(#REF!="nulová",N127,0)</f>
        <v>#REF!</v>
      </c>
      <c r="AY127" s="212" t="s">
        <v>63</v>
      </c>
      <c r="AZ127" s="317">
        <f>ROUND(L127*K127,2)</f>
        <v>0</v>
      </c>
      <c r="BA127" s="212" t="s">
        <v>110</v>
      </c>
      <c r="BB127" s="212" t="s">
        <v>248</v>
      </c>
    </row>
    <row r="128" spans="2:40" s="324" customFormat="1" ht="16.5" customHeight="1">
      <c r="B128" s="318"/>
      <c r="C128" s="139"/>
      <c r="D128" s="139"/>
      <c r="E128" s="319" t="s">
        <v>4</v>
      </c>
      <c r="F128" s="320" t="s">
        <v>249</v>
      </c>
      <c r="G128" s="321"/>
      <c r="H128" s="321"/>
      <c r="I128" s="321"/>
      <c r="J128" s="139"/>
      <c r="K128" s="322">
        <v>179.1</v>
      </c>
      <c r="L128" s="139"/>
      <c r="M128" s="139"/>
      <c r="N128" s="139"/>
      <c r="O128" s="139"/>
      <c r="P128" s="139"/>
      <c r="Q128" s="139"/>
      <c r="R128" s="323"/>
      <c r="AI128" s="325" t="s">
        <v>120</v>
      </c>
      <c r="AJ128" s="325" t="s">
        <v>77</v>
      </c>
      <c r="AK128" s="324" t="s">
        <v>77</v>
      </c>
      <c r="AL128" s="324" t="s">
        <v>26</v>
      </c>
      <c r="AM128" s="324" t="s">
        <v>55</v>
      </c>
      <c r="AN128" s="325" t="s">
        <v>105</v>
      </c>
    </row>
    <row r="129" spans="2:40" s="332" customFormat="1" ht="16.5" customHeight="1">
      <c r="B129" s="326"/>
      <c r="C129" s="140"/>
      <c r="D129" s="140"/>
      <c r="E129" s="327" t="s">
        <v>4</v>
      </c>
      <c r="F129" s="328" t="s">
        <v>121</v>
      </c>
      <c r="G129" s="329"/>
      <c r="H129" s="329"/>
      <c r="I129" s="329"/>
      <c r="J129" s="140"/>
      <c r="K129" s="330">
        <v>179.1</v>
      </c>
      <c r="L129" s="140"/>
      <c r="M129" s="140"/>
      <c r="N129" s="140"/>
      <c r="O129" s="140"/>
      <c r="P129" s="140"/>
      <c r="Q129" s="140"/>
      <c r="R129" s="331"/>
      <c r="AI129" s="333" t="s">
        <v>120</v>
      </c>
      <c r="AJ129" s="333" t="s">
        <v>77</v>
      </c>
      <c r="AK129" s="332" t="s">
        <v>110</v>
      </c>
      <c r="AL129" s="332" t="s">
        <v>26</v>
      </c>
      <c r="AM129" s="332" t="s">
        <v>63</v>
      </c>
      <c r="AN129" s="333" t="s">
        <v>105</v>
      </c>
    </row>
    <row r="130" spans="2:54" s="224" customFormat="1" ht="25.5" customHeight="1">
      <c r="B130" s="225"/>
      <c r="C130" s="312" t="s">
        <v>123</v>
      </c>
      <c r="D130" s="312" t="s">
        <v>106</v>
      </c>
      <c r="E130" s="313" t="s">
        <v>250</v>
      </c>
      <c r="F130" s="314" t="s">
        <v>251</v>
      </c>
      <c r="G130" s="314"/>
      <c r="H130" s="314"/>
      <c r="I130" s="314"/>
      <c r="J130" s="315" t="s">
        <v>119</v>
      </c>
      <c r="K130" s="316">
        <v>53.73</v>
      </c>
      <c r="L130" s="343">
        <v>0</v>
      </c>
      <c r="M130" s="343"/>
      <c r="N130" s="188">
        <f>ROUND(L130*K130,2)</f>
        <v>0</v>
      </c>
      <c r="O130" s="188"/>
      <c r="P130" s="188"/>
      <c r="Q130" s="188"/>
      <c r="R130" s="230"/>
      <c r="AG130" s="212" t="s">
        <v>110</v>
      </c>
      <c r="AI130" s="212" t="s">
        <v>106</v>
      </c>
      <c r="AJ130" s="212" t="s">
        <v>77</v>
      </c>
      <c r="AN130" s="212" t="s">
        <v>105</v>
      </c>
      <c r="AT130" s="317" t="e">
        <f>IF(#REF!="základní",N130,0)</f>
        <v>#REF!</v>
      </c>
      <c r="AU130" s="317" t="e">
        <f>IF(#REF!="snížená",N130,0)</f>
        <v>#REF!</v>
      </c>
      <c r="AV130" s="317" t="e">
        <f>IF(#REF!="zákl. přenesená",N130,0)</f>
        <v>#REF!</v>
      </c>
      <c r="AW130" s="317" t="e">
        <f>IF(#REF!="sníž. přenesená",N130,0)</f>
        <v>#REF!</v>
      </c>
      <c r="AX130" s="317" t="e">
        <f>IF(#REF!="nulová",N130,0)</f>
        <v>#REF!</v>
      </c>
      <c r="AY130" s="212" t="s">
        <v>63</v>
      </c>
      <c r="AZ130" s="317">
        <f>ROUND(L130*K130,2)</f>
        <v>0</v>
      </c>
      <c r="BA130" s="212" t="s">
        <v>110</v>
      </c>
      <c r="BB130" s="212" t="s">
        <v>252</v>
      </c>
    </row>
    <row r="131" spans="2:40" s="324" customFormat="1" ht="16.5" customHeight="1">
      <c r="B131" s="318"/>
      <c r="C131" s="139"/>
      <c r="D131" s="139"/>
      <c r="E131" s="319" t="s">
        <v>4</v>
      </c>
      <c r="F131" s="320" t="s">
        <v>245</v>
      </c>
      <c r="G131" s="321"/>
      <c r="H131" s="321"/>
      <c r="I131" s="321"/>
      <c r="J131" s="139"/>
      <c r="K131" s="322">
        <v>53.73</v>
      </c>
      <c r="L131" s="139"/>
      <c r="M131" s="139"/>
      <c r="N131" s="139"/>
      <c r="O131" s="139"/>
      <c r="P131" s="139"/>
      <c r="Q131" s="139"/>
      <c r="R131" s="323"/>
      <c r="AI131" s="325" t="s">
        <v>120</v>
      </c>
      <c r="AJ131" s="325" t="s">
        <v>77</v>
      </c>
      <c r="AK131" s="324" t="s">
        <v>77</v>
      </c>
      <c r="AL131" s="324" t="s">
        <v>26</v>
      </c>
      <c r="AM131" s="324" t="s">
        <v>55</v>
      </c>
      <c r="AN131" s="325" t="s">
        <v>105</v>
      </c>
    </row>
    <row r="132" spans="2:40" s="332" customFormat="1" ht="16.5" customHeight="1">
      <c r="B132" s="326"/>
      <c r="C132" s="140"/>
      <c r="D132" s="140"/>
      <c r="E132" s="327" t="s">
        <v>4</v>
      </c>
      <c r="F132" s="328" t="s">
        <v>121</v>
      </c>
      <c r="G132" s="329"/>
      <c r="H132" s="329"/>
      <c r="I132" s="329"/>
      <c r="J132" s="140"/>
      <c r="K132" s="330">
        <v>53.73</v>
      </c>
      <c r="L132" s="140"/>
      <c r="M132" s="140"/>
      <c r="N132" s="140"/>
      <c r="O132" s="140"/>
      <c r="P132" s="140"/>
      <c r="Q132" s="140"/>
      <c r="R132" s="331"/>
      <c r="AI132" s="333" t="s">
        <v>120</v>
      </c>
      <c r="AJ132" s="333" t="s">
        <v>77</v>
      </c>
      <c r="AK132" s="332" t="s">
        <v>110</v>
      </c>
      <c r="AL132" s="332" t="s">
        <v>26</v>
      </c>
      <c r="AM132" s="332" t="s">
        <v>63</v>
      </c>
      <c r="AN132" s="333" t="s">
        <v>105</v>
      </c>
    </row>
    <row r="133" spans="2:54" s="224" customFormat="1" ht="25.5" customHeight="1">
      <c r="B133" s="225"/>
      <c r="C133" s="312" t="s">
        <v>124</v>
      </c>
      <c r="D133" s="312" t="s">
        <v>106</v>
      </c>
      <c r="E133" s="313" t="s">
        <v>253</v>
      </c>
      <c r="F133" s="314" t="s">
        <v>254</v>
      </c>
      <c r="G133" s="314"/>
      <c r="H133" s="314"/>
      <c r="I133" s="314"/>
      <c r="J133" s="315" t="s">
        <v>233</v>
      </c>
      <c r="K133" s="316">
        <v>24.19</v>
      </c>
      <c r="L133" s="343">
        <v>0</v>
      </c>
      <c r="M133" s="343"/>
      <c r="N133" s="188">
        <f>ROUND(L133*K133,2)</f>
        <v>0</v>
      </c>
      <c r="O133" s="188"/>
      <c r="P133" s="188"/>
      <c r="Q133" s="188"/>
      <c r="R133" s="230"/>
      <c r="AG133" s="212" t="s">
        <v>110</v>
      </c>
      <c r="AI133" s="212" t="s">
        <v>106</v>
      </c>
      <c r="AJ133" s="212" t="s">
        <v>77</v>
      </c>
      <c r="AN133" s="212" t="s">
        <v>105</v>
      </c>
      <c r="AT133" s="317" t="e">
        <f>IF(#REF!="základní",N133,0)</f>
        <v>#REF!</v>
      </c>
      <c r="AU133" s="317" t="e">
        <f>IF(#REF!="snížená",N133,0)</f>
        <v>#REF!</v>
      </c>
      <c r="AV133" s="317" t="e">
        <f>IF(#REF!="zákl. přenesená",N133,0)</f>
        <v>#REF!</v>
      </c>
      <c r="AW133" s="317" t="e">
        <f>IF(#REF!="sníž. přenesená",N133,0)</f>
        <v>#REF!</v>
      </c>
      <c r="AX133" s="317" t="e">
        <f>IF(#REF!="nulová",N133,0)</f>
        <v>#REF!</v>
      </c>
      <c r="AY133" s="212" t="s">
        <v>63</v>
      </c>
      <c r="AZ133" s="317">
        <f>ROUND(L133*K133,2)</f>
        <v>0</v>
      </c>
      <c r="BA133" s="212" t="s">
        <v>110</v>
      </c>
      <c r="BB133" s="212" t="s">
        <v>255</v>
      </c>
    </row>
    <row r="134" spans="2:40" s="324" customFormat="1" ht="16.5" customHeight="1">
      <c r="B134" s="318"/>
      <c r="C134" s="139"/>
      <c r="D134" s="139"/>
      <c r="E134" s="319" t="s">
        <v>4</v>
      </c>
      <c r="F134" s="320" t="s">
        <v>256</v>
      </c>
      <c r="G134" s="321"/>
      <c r="H134" s="321"/>
      <c r="I134" s="321"/>
      <c r="J134" s="139"/>
      <c r="K134" s="322">
        <v>24.19</v>
      </c>
      <c r="L134" s="139"/>
      <c r="M134" s="139"/>
      <c r="N134" s="139"/>
      <c r="O134" s="139"/>
      <c r="P134" s="139"/>
      <c r="Q134" s="139"/>
      <c r="R134" s="323"/>
      <c r="AI134" s="325" t="s">
        <v>120</v>
      </c>
      <c r="AJ134" s="325" t="s">
        <v>77</v>
      </c>
      <c r="AK134" s="324" t="s">
        <v>77</v>
      </c>
      <c r="AL134" s="324" t="s">
        <v>26</v>
      </c>
      <c r="AM134" s="324" t="s">
        <v>55</v>
      </c>
      <c r="AN134" s="325" t="s">
        <v>105</v>
      </c>
    </row>
    <row r="135" spans="2:40" s="332" customFormat="1" ht="16.5" customHeight="1">
      <c r="B135" s="326"/>
      <c r="C135" s="140"/>
      <c r="D135" s="140"/>
      <c r="E135" s="327" t="s">
        <v>4</v>
      </c>
      <c r="F135" s="328" t="s">
        <v>121</v>
      </c>
      <c r="G135" s="329"/>
      <c r="H135" s="329"/>
      <c r="I135" s="329"/>
      <c r="J135" s="140"/>
      <c r="K135" s="330">
        <v>24.19</v>
      </c>
      <c r="L135" s="140"/>
      <c r="M135" s="140"/>
      <c r="N135" s="140"/>
      <c r="O135" s="140"/>
      <c r="P135" s="140"/>
      <c r="Q135" s="140"/>
      <c r="R135" s="331"/>
      <c r="AI135" s="333" t="s">
        <v>120</v>
      </c>
      <c r="AJ135" s="333" t="s">
        <v>77</v>
      </c>
      <c r="AK135" s="332" t="s">
        <v>110</v>
      </c>
      <c r="AL135" s="332" t="s">
        <v>26</v>
      </c>
      <c r="AM135" s="332" t="s">
        <v>63</v>
      </c>
      <c r="AN135" s="333" t="s">
        <v>105</v>
      </c>
    </row>
    <row r="136" spans="2:54" s="224" customFormat="1" ht="25.5" customHeight="1">
      <c r="B136" s="225"/>
      <c r="C136" s="312" t="s">
        <v>127</v>
      </c>
      <c r="D136" s="312" t="s">
        <v>106</v>
      </c>
      <c r="E136" s="313" t="s">
        <v>257</v>
      </c>
      <c r="F136" s="314" t="s">
        <v>258</v>
      </c>
      <c r="G136" s="314"/>
      <c r="H136" s="314"/>
      <c r="I136" s="314"/>
      <c r="J136" s="315" t="s">
        <v>170</v>
      </c>
      <c r="K136" s="316">
        <v>274.8</v>
      </c>
      <c r="L136" s="343">
        <v>0</v>
      </c>
      <c r="M136" s="343"/>
      <c r="N136" s="188">
        <f>ROUND(L136*K136,2)</f>
        <v>0</v>
      </c>
      <c r="O136" s="188"/>
      <c r="P136" s="188"/>
      <c r="Q136" s="188"/>
      <c r="R136" s="230"/>
      <c r="AG136" s="212" t="s">
        <v>110</v>
      </c>
      <c r="AI136" s="212" t="s">
        <v>106</v>
      </c>
      <c r="AJ136" s="212" t="s">
        <v>77</v>
      </c>
      <c r="AN136" s="212" t="s">
        <v>105</v>
      </c>
      <c r="AT136" s="317" t="e">
        <f>IF(#REF!="základní",N136,0)</f>
        <v>#REF!</v>
      </c>
      <c r="AU136" s="317" t="e">
        <f>IF(#REF!="snížená",N136,0)</f>
        <v>#REF!</v>
      </c>
      <c r="AV136" s="317" t="e">
        <f>IF(#REF!="zákl. přenesená",N136,0)</f>
        <v>#REF!</v>
      </c>
      <c r="AW136" s="317" t="e">
        <f>IF(#REF!="sníž. přenesená",N136,0)</f>
        <v>#REF!</v>
      </c>
      <c r="AX136" s="317" t="e">
        <f>IF(#REF!="nulová",N136,0)</f>
        <v>#REF!</v>
      </c>
      <c r="AY136" s="212" t="s">
        <v>63</v>
      </c>
      <c r="AZ136" s="317">
        <f>ROUND(L136*K136,2)</f>
        <v>0</v>
      </c>
      <c r="BA136" s="212" t="s">
        <v>110</v>
      </c>
      <c r="BB136" s="212" t="s">
        <v>259</v>
      </c>
    </row>
    <row r="137" spans="2:40" s="324" customFormat="1" ht="16.5" customHeight="1">
      <c r="B137" s="318"/>
      <c r="C137" s="139"/>
      <c r="D137" s="139"/>
      <c r="E137" s="319" t="s">
        <v>4</v>
      </c>
      <c r="F137" s="320" t="s">
        <v>260</v>
      </c>
      <c r="G137" s="321"/>
      <c r="H137" s="321"/>
      <c r="I137" s="321"/>
      <c r="J137" s="139"/>
      <c r="K137" s="322">
        <v>274.8</v>
      </c>
      <c r="L137" s="139"/>
      <c r="M137" s="139"/>
      <c r="N137" s="139"/>
      <c r="O137" s="139"/>
      <c r="P137" s="139"/>
      <c r="Q137" s="139"/>
      <c r="R137" s="323"/>
      <c r="AI137" s="325" t="s">
        <v>120</v>
      </c>
      <c r="AJ137" s="325" t="s">
        <v>77</v>
      </c>
      <c r="AK137" s="324" t="s">
        <v>77</v>
      </c>
      <c r="AL137" s="324" t="s">
        <v>26</v>
      </c>
      <c r="AM137" s="324" t="s">
        <v>55</v>
      </c>
      <c r="AN137" s="325" t="s">
        <v>105</v>
      </c>
    </row>
    <row r="138" spans="2:40" s="332" customFormat="1" ht="16.5" customHeight="1">
      <c r="B138" s="326"/>
      <c r="C138" s="140"/>
      <c r="D138" s="140"/>
      <c r="E138" s="327" t="s">
        <v>4</v>
      </c>
      <c r="F138" s="328" t="s">
        <v>121</v>
      </c>
      <c r="G138" s="329"/>
      <c r="H138" s="329"/>
      <c r="I138" s="329"/>
      <c r="J138" s="140"/>
      <c r="K138" s="330">
        <v>274.8</v>
      </c>
      <c r="L138" s="140"/>
      <c r="M138" s="140"/>
      <c r="N138" s="140"/>
      <c r="O138" s="140"/>
      <c r="P138" s="140"/>
      <c r="Q138" s="140"/>
      <c r="R138" s="331"/>
      <c r="AI138" s="333" t="s">
        <v>120</v>
      </c>
      <c r="AJ138" s="333" t="s">
        <v>77</v>
      </c>
      <c r="AK138" s="332" t="s">
        <v>110</v>
      </c>
      <c r="AL138" s="332" t="s">
        <v>26</v>
      </c>
      <c r="AM138" s="332" t="s">
        <v>63</v>
      </c>
      <c r="AN138" s="333" t="s">
        <v>105</v>
      </c>
    </row>
    <row r="139" spans="2:54" s="224" customFormat="1" ht="25.5" customHeight="1">
      <c r="B139" s="225"/>
      <c r="C139" s="312" t="s">
        <v>131</v>
      </c>
      <c r="D139" s="312" t="s">
        <v>106</v>
      </c>
      <c r="E139" s="313" t="s">
        <v>261</v>
      </c>
      <c r="F139" s="314" t="s">
        <v>262</v>
      </c>
      <c r="G139" s="314"/>
      <c r="H139" s="314"/>
      <c r="I139" s="314"/>
      <c r="J139" s="315" t="s">
        <v>170</v>
      </c>
      <c r="K139" s="316">
        <v>274.8</v>
      </c>
      <c r="L139" s="343">
        <v>0</v>
      </c>
      <c r="M139" s="343"/>
      <c r="N139" s="188">
        <f>ROUND(L139*K139,2)</f>
        <v>0</v>
      </c>
      <c r="O139" s="188"/>
      <c r="P139" s="188"/>
      <c r="Q139" s="188"/>
      <c r="R139" s="230"/>
      <c r="AG139" s="212" t="s">
        <v>110</v>
      </c>
      <c r="AI139" s="212" t="s">
        <v>106</v>
      </c>
      <c r="AJ139" s="212" t="s">
        <v>77</v>
      </c>
      <c r="AN139" s="212" t="s">
        <v>105</v>
      </c>
      <c r="AT139" s="317" t="e">
        <f>IF(#REF!="základní",N139,0)</f>
        <v>#REF!</v>
      </c>
      <c r="AU139" s="317" t="e">
        <f>IF(#REF!="snížená",N139,0)</f>
        <v>#REF!</v>
      </c>
      <c r="AV139" s="317" t="e">
        <f>IF(#REF!="zákl. přenesená",N139,0)</f>
        <v>#REF!</v>
      </c>
      <c r="AW139" s="317" t="e">
        <f>IF(#REF!="sníž. přenesená",N139,0)</f>
        <v>#REF!</v>
      </c>
      <c r="AX139" s="317" t="e">
        <f>IF(#REF!="nulová",N139,0)</f>
        <v>#REF!</v>
      </c>
      <c r="AY139" s="212" t="s">
        <v>63</v>
      </c>
      <c r="AZ139" s="317">
        <f>ROUND(L139*K139,2)</f>
        <v>0</v>
      </c>
      <c r="BA139" s="212" t="s">
        <v>110</v>
      </c>
      <c r="BB139" s="212" t="s">
        <v>263</v>
      </c>
    </row>
    <row r="140" spans="2:54" s="224" customFormat="1" ht="25.5" customHeight="1">
      <c r="B140" s="225"/>
      <c r="C140" s="312" t="s">
        <v>135</v>
      </c>
      <c r="D140" s="312" t="s">
        <v>106</v>
      </c>
      <c r="E140" s="313" t="s">
        <v>264</v>
      </c>
      <c r="F140" s="314" t="s">
        <v>265</v>
      </c>
      <c r="G140" s="314"/>
      <c r="H140" s="314"/>
      <c r="I140" s="314"/>
      <c r="J140" s="315" t="s">
        <v>171</v>
      </c>
      <c r="K140" s="316">
        <v>8738.1</v>
      </c>
      <c r="L140" s="343">
        <v>0</v>
      </c>
      <c r="M140" s="343"/>
      <c r="N140" s="188">
        <f>ROUND(L140*K140,2)</f>
        <v>0</v>
      </c>
      <c r="O140" s="188"/>
      <c r="P140" s="188"/>
      <c r="Q140" s="188"/>
      <c r="R140" s="230"/>
      <c r="AG140" s="212" t="s">
        <v>110</v>
      </c>
      <c r="AI140" s="212" t="s">
        <v>106</v>
      </c>
      <c r="AJ140" s="212" t="s">
        <v>77</v>
      </c>
      <c r="AN140" s="212" t="s">
        <v>105</v>
      </c>
      <c r="AT140" s="317" t="e">
        <f>IF(#REF!="základní",N140,0)</f>
        <v>#REF!</v>
      </c>
      <c r="AU140" s="317" t="e">
        <f>IF(#REF!="snížená",N140,0)</f>
        <v>#REF!</v>
      </c>
      <c r="AV140" s="317" t="e">
        <f>IF(#REF!="zákl. přenesená",N140,0)</f>
        <v>#REF!</v>
      </c>
      <c r="AW140" s="317" t="e">
        <f>IF(#REF!="sníž. přenesená",N140,0)</f>
        <v>#REF!</v>
      </c>
      <c r="AX140" s="317" t="e">
        <f>IF(#REF!="nulová",N140,0)</f>
        <v>#REF!</v>
      </c>
      <c r="AY140" s="212" t="s">
        <v>63</v>
      </c>
      <c r="AZ140" s="317">
        <f>ROUND(L140*K140,2)</f>
        <v>0</v>
      </c>
      <c r="BA140" s="212" t="s">
        <v>110</v>
      </c>
      <c r="BB140" s="212" t="s">
        <v>266</v>
      </c>
    </row>
    <row r="141" spans="2:40" s="324" customFormat="1" ht="16.5" customHeight="1">
      <c r="B141" s="318"/>
      <c r="C141" s="139"/>
      <c r="D141" s="139"/>
      <c r="E141" s="319" t="s">
        <v>4</v>
      </c>
      <c r="F141" s="320" t="s">
        <v>267</v>
      </c>
      <c r="G141" s="321"/>
      <c r="H141" s="321"/>
      <c r="I141" s="321"/>
      <c r="J141" s="139"/>
      <c r="K141" s="322">
        <v>8738.1</v>
      </c>
      <c r="L141" s="139"/>
      <c r="M141" s="139"/>
      <c r="N141" s="139"/>
      <c r="O141" s="139"/>
      <c r="P141" s="139"/>
      <c r="Q141" s="139"/>
      <c r="R141" s="323"/>
      <c r="AI141" s="325" t="s">
        <v>120</v>
      </c>
      <c r="AJ141" s="325" t="s">
        <v>77</v>
      </c>
      <c r="AK141" s="324" t="s">
        <v>77</v>
      </c>
      <c r="AL141" s="324" t="s">
        <v>26</v>
      </c>
      <c r="AM141" s="324" t="s">
        <v>55</v>
      </c>
      <c r="AN141" s="325" t="s">
        <v>105</v>
      </c>
    </row>
    <row r="142" spans="2:40" s="332" customFormat="1" ht="16.5" customHeight="1">
      <c r="B142" s="326"/>
      <c r="C142" s="140"/>
      <c r="D142" s="140"/>
      <c r="E142" s="327" t="s">
        <v>4</v>
      </c>
      <c r="F142" s="328" t="s">
        <v>121</v>
      </c>
      <c r="G142" s="329"/>
      <c r="H142" s="329"/>
      <c r="I142" s="329"/>
      <c r="J142" s="140"/>
      <c r="K142" s="330">
        <v>8738.1</v>
      </c>
      <c r="L142" s="140"/>
      <c r="M142" s="140"/>
      <c r="N142" s="140"/>
      <c r="O142" s="140"/>
      <c r="P142" s="140"/>
      <c r="Q142" s="140"/>
      <c r="R142" s="331"/>
      <c r="AI142" s="333" t="s">
        <v>120</v>
      </c>
      <c r="AJ142" s="333" t="s">
        <v>77</v>
      </c>
      <c r="AK142" s="332" t="s">
        <v>110</v>
      </c>
      <c r="AL142" s="332" t="s">
        <v>26</v>
      </c>
      <c r="AM142" s="332" t="s">
        <v>63</v>
      </c>
      <c r="AN142" s="333" t="s">
        <v>105</v>
      </c>
    </row>
    <row r="143" spans="2:54" s="224" customFormat="1" ht="16.5" customHeight="1">
      <c r="B143" s="225"/>
      <c r="C143" s="336" t="s">
        <v>139</v>
      </c>
      <c r="D143" s="336" t="s">
        <v>156</v>
      </c>
      <c r="E143" s="337" t="s">
        <v>268</v>
      </c>
      <c r="F143" s="338" t="s">
        <v>269</v>
      </c>
      <c r="G143" s="338"/>
      <c r="H143" s="338"/>
      <c r="I143" s="338"/>
      <c r="J143" s="339" t="s">
        <v>157</v>
      </c>
      <c r="K143" s="340">
        <v>10.05</v>
      </c>
      <c r="L143" s="345">
        <v>0</v>
      </c>
      <c r="M143" s="345"/>
      <c r="N143" s="208">
        <f>ROUND(L143*K143,2)</f>
        <v>0</v>
      </c>
      <c r="O143" s="188"/>
      <c r="P143" s="188"/>
      <c r="Q143" s="188"/>
      <c r="R143" s="230"/>
      <c r="AG143" s="212" t="s">
        <v>127</v>
      </c>
      <c r="AI143" s="212" t="s">
        <v>156</v>
      </c>
      <c r="AJ143" s="212" t="s">
        <v>77</v>
      </c>
      <c r="AN143" s="212" t="s">
        <v>105</v>
      </c>
      <c r="AT143" s="317" t="e">
        <f>IF(#REF!="základní",N143,0)</f>
        <v>#REF!</v>
      </c>
      <c r="AU143" s="317" t="e">
        <f>IF(#REF!="snížená",N143,0)</f>
        <v>#REF!</v>
      </c>
      <c r="AV143" s="317" t="e">
        <f>IF(#REF!="zákl. přenesená",N143,0)</f>
        <v>#REF!</v>
      </c>
      <c r="AW143" s="317" t="e">
        <f>IF(#REF!="sníž. přenesená",N143,0)</f>
        <v>#REF!</v>
      </c>
      <c r="AX143" s="317" t="e">
        <f>IF(#REF!="nulová",N143,0)</f>
        <v>#REF!</v>
      </c>
      <c r="AY143" s="212" t="s">
        <v>63</v>
      </c>
      <c r="AZ143" s="317">
        <f>ROUND(L143*K143,2)</f>
        <v>0</v>
      </c>
      <c r="BA143" s="212" t="s">
        <v>110</v>
      </c>
      <c r="BB143" s="212" t="s">
        <v>270</v>
      </c>
    </row>
    <row r="144" spans="2:54" s="224" customFormat="1" ht="25.5" customHeight="1">
      <c r="B144" s="225"/>
      <c r="C144" s="312" t="s">
        <v>143</v>
      </c>
      <c r="D144" s="312" t="s">
        <v>106</v>
      </c>
      <c r="E144" s="313" t="s">
        <v>271</v>
      </c>
      <c r="F144" s="314" t="s">
        <v>272</v>
      </c>
      <c r="G144" s="314"/>
      <c r="H144" s="314"/>
      <c r="I144" s="314"/>
      <c r="J144" s="315" t="s">
        <v>171</v>
      </c>
      <c r="K144" s="316">
        <v>9738.1</v>
      </c>
      <c r="L144" s="343">
        <v>0</v>
      </c>
      <c r="M144" s="343"/>
      <c r="N144" s="188">
        <f>ROUND(L144*K144,2)</f>
        <v>0</v>
      </c>
      <c r="O144" s="188"/>
      <c r="P144" s="188"/>
      <c r="Q144" s="188"/>
      <c r="R144" s="230"/>
      <c r="AG144" s="212" t="s">
        <v>110</v>
      </c>
      <c r="AI144" s="212" t="s">
        <v>106</v>
      </c>
      <c r="AJ144" s="212" t="s">
        <v>77</v>
      </c>
      <c r="AN144" s="212" t="s">
        <v>105</v>
      </c>
      <c r="AT144" s="317" t="e">
        <f>IF(#REF!="základní",N144,0)</f>
        <v>#REF!</v>
      </c>
      <c r="AU144" s="317" t="e">
        <f>IF(#REF!="snížená",N144,0)</f>
        <v>#REF!</v>
      </c>
      <c r="AV144" s="317" t="e">
        <f>IF(#REF!="zákl. přenesená",N144,0)</f>
        <v>#REF!</v>
      </c>
      <c r="AW144" s="317" t="e">
        <f>IF(#REF!="sníž. přenesená",N144,0)</f>
        <v>#REF!</v>
      </c>
      <c r="AX144" s="317" t="e">
        <f>IF(#REF!="nulová",N144,0)</f>
        <v>#REF!</v>
      </c>
      <c r="AY144" s="212" t="s">
        <v>63</v>
      </c>
      <c r="AZ144" s="317">
        <f>ROUND(L144*K144,2)</f>
        <v>0</v>
      </c>
      <c r="BA144" s="212" t="s">
        <v>110</v>
      </c>
      <c r="BB144" s="212" t="s">
        <v>273</v>
      </c>
    </row>
    <row r="145" spans="2:54" s="224" customFormat="1" ht="25.5" customHeight="1">
      <c r="B145" s="225"/>
      <c r="C145" s="312" t="s">
        <v>147</v>
      </c>
      <c r="D145" s="312" t="s">
        <v>106</v>
      </c>
      <c r="E145" s="313" t="s">
        <v>274</v>
      </c>
      <c r="F145" s="314" t="s">
        <v>275</v>
      </c>
      <c r="G145" s="314"/>
      <c r="H145" s="314"/>
      <c r="I145" s="314"/>
      <c r="J145" s="315" t="s">
        <v>119</v>
      </c>
      <c r="K145" s="316">
        <v>143.28</v>
      </c>
      <c r="L145" s="343">
        <v>0</v>
      </c>
      <c r="M145" s="343"/>
      <c r="N145" s="188">
        <f>ROUND(L145*K145,2)</f>
        <v>0</v>
      </c>
      <c r="O145" s="188"/>
      <c r="P145" s="188"/>
      <c r="Q145" s="188"/>
      <c r="R145" s="230"/>
      <c r="AG145" s="212" t="s">
        <v>110</v>
      </c>
      <c r="AI145" s="212" t="s">
        <v>106</v>
      </c>
      <c r="AJ145" s="212" t="s">
        <v>77</v>
      </c>
      <c r="AN145" s="212" t="s">
        <v>105</v>
      </c>
      <c r="AT145" s="317" t="e">
        <f>IF(#REF!="základní",N145,0)</f>
        <v>#REF!</v>
      </c>
      <c r="AU145" s="317" t="e">
        <f>IF(#REF!="snížená",N145,0)</f>
        <v>#REF!</v>
      </c>
      <c r="AV145" s="317" t="e">
        <f>IF(#REF!="zákl. přenesená",N145,0)</f>
        <v>#REF!</v>
      </c>
      <c r="AW145" s="317" t="e">
        <f>IF(#REF!="sníž. přenesená",N145,0)</f>
        <v>#REF!</v>
      </c>
      <c r="AX145" s="317" t="e">
        <f>IF(#REF!="nulová",N145,0)</f>
        <v>#REF!</v>
      </c>
      <c r="AY145" s="212" t="s">
        <v>63</v>
      </c>
      <c r="AZ145" s="317">
        <f>ROUND(L145*K145,2)</f>
        <v>0</v>
      </c>
      <c r="BA145" s="212" t="s">
        <v>110</v>
      </c>
      <c r="BB145" s="212" t="s">
        <v>276</v>
      </c>
    </row>
    <row r="146" spans="2:40" s="324" customFormat="1" ht="16.5" customHeight="1">
      <c r="B146" s="318"/>
      <c r="C146" s="139"/>
      <c r="D146" s="139"/>
      <c r="E146" s="319" t="s">
        <v>4</v>
      </c>
      <c r="F146" s="320" t="s">
        <v>277</v>
      </c>
      <c r="G146" s="321"/>
      <c r="H146" s="321"/>
      <c r="I146" s="321"/>
      <c r="J146" s="139"/>
      <c r="K146" s="322">
        <v>143.28</v>
      </c>
      <c r="L146" s="139"/>
      <c r="M146" s="139"/>
      <c r="N146" s="139"/>
      <c r="O146" s="139"/>
      <c r="P146" s="139"/>
      <c r="Q146" s="139"/>
      <c r="R146" s="323"/>
      <c r="AI146" s="325" t="s">
        <v>120</v>
      </c>
      <c r="AJ146" s="325" t="s">
        <v>77</v>
      </c>
      <c r="AK146" s="324" t="s">
        <v>77</v>
      </c>
      <c r="AL146" s="324" t="s">
        <v>26</v>
      </c>
      <c r="AM146" s="324" t="s">
        <v>55</v>
      </c>
      <c r="AN146" s="325" t="s">
        <v>105</v>
      </c>
    </row>
    <row r="147" spans="2:40" s="332" customFormat="1" ht="16.5" customHeight="1">
      <c r="B147" s="326"/>
      <c r="C147" s="140"/>
      <c r="D147" s="140"/>
      <c r="E147" s="327" t="s">
        <v>4</v>
      </c>
      <c r="F147" s="328" t="s">
        <v>121</v>
      </c>
      <c r="G147" s="329"/>
      <c r="H147" s="329"/>
      <c r="I147" s="329"/>
      <c r="J147" s="140"/>
      <c r="K147" s="330">
        <v>143.28</v>
      </c>
      <c r="L147" s="140"/>
      <c r="M147" s="140"/>
      <c r="N147" s="140"/>
      <c r="O147" s="140"/>
      <c r="P147" s="140"/>
      <c r="Q147" s="140"/>
      <c r="R147" s="331"/>
      <c r="AI147" s="333" t="s">
        <v>120</v>
      </c>
      <c r="AJ147" s="333" t="s">
        <v>77</v>
      </c>
      <c r="AK147" s="332" t="s">
        <v>110</v>
      </c>
      <c r="AL147" s="332" t="s">
        <v>26</v>
      </c>
      <c r="AM147" s="332" t="s">
        <v>63</v>
      </c>
      <c r="AN147" s="333" t="s">
        <v>105</v>
      </c>
    </row>
    <row r="148" spans="2:54" s="224" customFormat="1" ht="25.5" customHeight="1">
      <c r="B148" s="225"/>
      <c r="C148" s="312" t="s">
        <v>151</v>
      </c>
      <c r="D148" s="312" t="s">
        <v>106</v>
      </c>
      <c r="E148" s="313" t="s">
        <v>125</v>
      </c>
      <c r="F148" s="314" t="s">
        <v>126</v>
      </c>
      <c r="G148" s="314"/>
      <c r="H148" s="314"/>
      <c r="I148" s="314"/>
      <c r="J148" s="315" t="s">
        <v>119</v>
      </c>
      <c r="K148" s="316">
        <v>716.4</v>
      </c>
      <c r="L148" s="343">
        <v>0</v>
      </c>
      <c r="M148" s="343"/>
      <c r="N148" s="188">
        <f>ROUND(L148*K148,2)</f>
        <v>0</v>
      </c>
      <c r="O148" s="188"/>
      <c r="P148" s="188"/>
      <c r="Q148" s="188"/>
      <c r="R148" s="230"/>
      <c r="AG148" s="212" t="s">
        <v>110</v>
      </c>
      <c r="AI148" s="212" t="s">
        <v>106</v>
      </c>
      <c r="AJ148" s="212" t="s">
        <v>77</v>
      </c>
      <c r="AN148" s="212" t="s">
        <v>105</v>
      </c>
      <c r="AT148" s="317" t="e">
        <f>IF(#REF!="základní",N148,0)</f>
        <v>#REF!</v>
      </c>
      <c r="AU148" s="317" t="e">
        <f>IF(#REF!="snížená",N148,0)</f>
        <v>#REF!</v>
      </c>
      <c r="AV148" s="317" t="e">
        <f>IF(#REF!="zákl. přenesená",N148,0)</f>
        <v>#REF!</v>
      </c>
      <c r="AW148" s="317" t="e">
        <f>IF(#REF!="sníž. přenesená",N148,0)</f>
        <v>#REF!</v>
      </c>
      <c r="AX148" s="317" t="e">
        <f>IF(#REF!="nulová",N148,0)</f>
        <v>#REF!</v>
      </c>
      <c r="AY148" s="212" t="s">
        <v>63</v>
      </c>
      <c r="AZ148" s="317">
        <f>ROUND(L148*K148,2)</f>
        <v>0</v>
      </c>
      <c r="BA148" s="212" t="s">
        <v>110</v>
      </c>
      <c r="BB148" s="212" t="s">
        <v>278</v>
      </c>
    </row>
    <row r="149" spans="2:40" s="324" customFormat="1" ht="25.5" customHeight="1">
      <c r="B149" s="318"/>
      <c r="C149" s="139"/>
      <c r="D149" s="139"/>
      <c r="E149" s="319" t="s">
        <v>4</v>
      </c>
      <c r="F149" s="320" t="s">
        <v>279</v>
      </c>
      <c r="G149" s="321"/>
      <c r="H149" s="321"/>
      <c r="I149" s="321"/>
      <c r="J149" s="139"/>
      <c r="K149" s="322">
        <v>716.4</v>
      </c>
      <c r="L149" s="139"/>
      <c r="M149" s="139"/>
      <c r="N149" s="139"/>
      <c r="O149" s="139"/>
      <c r="P149" s="139"/>
      <c r="Q149" s="139"/>
      <c r="R149" s="323"/>
      <c r="AI149" s="325" t="s">
        <v>120</v>
      </c>
      <c r="AJ149" s="325" t="s">
        <v>77</v>
      </c>
      <c r="AK149" s="324" t="s">
        <v>77</v>
      </c>
      <c r="AL149" s="324" t="s">
        <v>26</v>
      </c>
      <c r="AM149" s="324" t="s">
        <v>55</v>
      </c>
      <c r="AN149" s="325" t="s">
        <v>105</v>
      </c>
    </row>
    <row r="150" spans="2:40" s="332" customFormat="1" ht="16.5" customHeight="1">
      <c r="B150" s="326"/>
      <c r="C150" s="140"/>
      <c r="D150" s="140"/>
      <c r="E150" s="327" t="s">
        <v>4</v>
      </c>
      <c r="F150" s="328" t="s">
        <v>121</v>
      </c>
      <c r="G150" s="329"/>
      <c r="H150" s="329"/>
      <c r="I150" s="329"/>
      <c r="J150" s="140"/>
      <c r="K150" s="330">
        <v>716.4</v>
      </c>
      <c r="L150" s="140"/>
      <c r="M150" s="140"/>
      <c r="N150" s="140"/>
      <c r="O150" s="140"/>
      <c r="P150" s="140"/>
      <c r="Q150" s="140"/>
      <c r="R150" s="331"/>
      <c r="AI150" s="333" t="s">
        <v>120</v>
      </c>
      <c r="AJ150" s="333" t="s">
        <v>77</v>
      </c>
      <c r="AK150" s="332" t="s">
        <v>110</v>
      </c>
      <c r="AL150" s="332" t="s">
        <v>26</v>
      </c>
      <c r="AM150" s="332" t="s">
        <v>63</v>
      </c>
      <c r="AN150" s="333" t="s">
        <v>105</v>
      </c>
    </row>
    <row r="151" spans="2:54" s="224" customFormat="1" ht="25.5" customHeight="1">
      <c r="B151" s="225"/>
      <c r="C151" s="312" t="s">
        <v>9</v>
      </c>
      <c r="D151" s="312" t="s">
        <v>106</v>
      </c>
      <c r="E151" s="313" t="s">
        <v>152</v>
      </c>
      <c r="F151" s="314" t="s">
        <v>153</v>
      </c>
      <c r="G151" s="314"/>
      <c r="H151" s="314"/>
      <c r="I151" s="314"/>
      <c r="J151" s="315" t="s">
        <v>119</v>
      </c>
      <c r="K151" s="316">
        <v>358.2</v>
      </c>
      <c r="L151" s="343">
        <v>0</v>
      </c>
      <c r="M151" s="343"/>
      <c r="N151" s="188">
        <f>ROUND(L151*K151,2)</f>
        <v>0</v>
      </c>
      <c r="O151" s="188"/>
      <c r="P151" s="188"/>
      <c r="Q151" s="188"/>
      <c r="R151" s="230"/>
      <c r="AG151" s="212" t="s">
        <v>110</v>
      </c>
      <c r="AI151" s="212" t="s">
        <v>106</v>
      </c>
      <c r="AJ151" s="212" t="s">
        <v>77</v>
      </c>
      <c r="AN151" s="212" t="s">
        <v>105</v>
      </c>
      <c r="AT151" s="317" t="e">
        <f>IF(#REF!="základní",N151,0)</f>
        <v>#REF!</v>
      </c>
      <c r="AU151" s="317" t="e">
        <f>IF(#REF!="snížená",N151,0)</f>
        <v>#REF!</v>
      </c>
      <c r="AV151" s="317" t="e">
        <f>IF(#REF!="zákl. přenesená",N151,0)</f>
        <v>#REF!</v>
      </c>
      <c r="AW151" s="317" t="e">
        <f>IF(#REF!="sníž. přenesená",N151,0)</f>
        <v>#REF!</v>
      </c>
      <c r="AX151" s="317" t="e">
        <f>IF(#REF!="nulová",N151,0)</f>
        <v>#REF!</v>
      </c>
      <c r="AY151" s="212" t="s">
        <v>63</v>
      </c>
      <c r="AZ151" s="317">
        <f>ROUND(L151*K151,2)</f>
        <v>0</v>
      </c>
      <c r="BA151" s="212" t="s">
        <v>110</v>
      </c>
      <c r="BB151" s="212" t="s">
        <v>280</v>
      </c>
    </row>
    <row r="152" spans="2:52" s="306" customFormat="1" ht="29.25" customHeight="1">
      <c r="B152" s="301"/>
      <c r="C152" s="302"/>
      <c r="D152" s="137" t="s">
        <v>93</v>
      </c>
      <c r="E152" s="137"/>
      <c r="F152" s="137"/>
      <c r="G152" s="137"/>
      <c r="H152" s="137"/>
      <c r="I152" s="137"/>
      <c r="J152" s="137"/>
      <c r="K152" s="137"/>
      <c r="L152" s="137"/>
      <c r="M152" s="137"/>
      <c r="N152" s="341">
        <f>AZ152</f>
        <v>0</v>
      </c>
      <c r="O152" s="342"/>
      <c r="P152" s="342"/>
      <c r="Q152" s="342"/>
      <c r="R152" s="305"/>
      <c r="AG152" s="307" t="s">
        <v>63</v>
      </c>
      <c r="AI152" s="308" t="s">
        <v>54</v>
      </c>
      <c r="AJ152" s="308" t="s">
        <v>63</v>
      </c>
      <c r="AN152" s="307" t="s">
        <v>105</v>
      </c>
      <c r="AZ152" s="309">
        <f>SUM(AZ153:AZ163)</f>
        <v>0</v>
      </c>
    </row>
    <row r="153" spans="2:54" s="224" customFormat="1" ht="38.25" customHeight="1">
      <c r="B153" s="225"/>
      <c r="C153" s="312" t="s">
        <v>154</v>
      </c>
      <c r="D153" s="312" t="s">
        <v>106</v>
      </c>
      <c r="E153" s="313" t="s">
        <v>281</v>
      </c>
      <c r="F153" s="314" t="s">
        <v>282</v>
      </c>
      <c r="G153" s="314"/>
      <c r="H153" s="314"/>
      <c r="I153" s="314"/>
      <c r="J153" s="315" t="s">
        <v>233</v>
      </c>
      <c r="K153" s="316">
        <v>24.19</v>
      </c>
      <c r="L153" s="343">
        <v>0</v>
      </c>
      <c r="M153" s="343"/>
      <c r="N153" s="188">
        <f>ROUND(L153*K153,2)</f>
        <v>0</v>
      </c>
      <c r="O153" s="188"/>
      <c r="P153" s="188"/>
      <c r="Q153" s="188"/>
      <c r="R153" s="230"/>
      <c r="AG153" s="212" t="s">
        <v>110</v>
      </c>
      <c r="AI153" s="212" t="s">
        <v>106</v>
      </c>
      <c r="AJ153" s="212" t="s">
        <v>77</v>
      </c>
      <c r="AN153" s="212" t="s">
        <v>105</v>
      </c>
      <c r="AT153" s="317" t="e">
        <f>IF(#REF!="základní",N153,0)</f>
        <v>#REF!</v>
      </c>
      <c r="AU153" s="317" t="e">
        <f>IF(#REF!="snížená",N153,0)</f>
        <v>#REF!</v>
      </c>
      <c r="AV153" s="317" t="e">
        <f>IF(#REF!="zákl. přenesená",N153,0)</f>
        <v>#REF!</v>
      </c>
      <c r="AW153" s="317" t="e">
        <f>IF(#REF!="sníž. přenesená",N153,0)</f>
        <v>#REF!</v>
      </c>
      <c r="AX153" s="317" t="e">
        <f>IF(#REF!="nulová",N153,0)</f>
        <v>#REF!</v>
      </c>
      <c r="AY153" s="212" t="s">
        <v>63</v>
      </c>
      <c r="AZ153" s="317">
        <f>ROUND(L153*K153,2)</f>
        <v>0</v>
      </c>
      <c r="BA153" s="212" t="s">
        <v>110</v>
      </c>
      <c r="BB153" s="212" t="s">
        <v>283</v>
      </c>
    </row>
    <row r="154" spans="2:54" s="224" customFormat="1" ht="38.25" customHeight="1">
      <c r="B154" s="225"/>
      <c r="C154" s="312" t="s">
        <v>155</v>
      </c>
      <c r="D154" s="312" t="s">
        <v>106</v>
      </c>
      <c r="E154" s="313" t="s">
        <v>284</v>
      </c>
      <c r="F154" s="314" t="s">
        <v>285</v>
      </c>
      <c r="G154" s="314"/>
      <c r="H154" s="314"/>
      <c r="I154" s="314"/>
      <c r="J154" s="315" t="s">
        <v>233</v>
      </c>
      <c r="K154" s="316">
        <v>44.07</v>
      </c>
      <c r="L154" s="343">
        <v>0</v>
      </c>
      <c r="M154" s="343"/>
      <c r="N154" s="188">
        <f>ROUND(L154*K154,2)</f>
        <v>0</v>
      </c>
      <c r="O154" s="188"/>
      <c r="P154" s="188"/>
      <c r="Q154" s="188"/>
      <c r="R154" s="230"/>
      <c r="AG154" s="212" t="s">
        <v>110</v>
      </c>
      <c r="AI154" s="212" t="s">
        <v>106</v>
      </c>
      <c r="AJ154" s="212" t="s">
        <v>77</v>
      </c>
      <c r="AN154" s="212" t="s">
        <v>105</v>
      </c>
      <c r="AT154" s="317" t="e">
        <f>IF(#REF!="základní",N154,0)</f>
        <v>#REF!</v>
      </c>
      <c r="AU154" s="317" t="e">
        <f>IF(#REF!="snížená",N154,0)</f>
        <v>#REF!</v>
      </c>
      <c r="AV154" s="317" t="e">
        <f>IF(#REF!="zákl. přenesená",N154,0)</f>
        <v>#REF!</v>
      </c>
      <c r="AW154" s="317" t="e">
        <f>IF(#REF!="sníž. přenesená",N154,0)</f>
        <v>#REF!</v>
      </c>
      <c r="AX154" s="317" t="e">
        <f>IF(#REF!="nulová",N154,0)</f>
        <v>#REF!</v>
      </c>
      <c r="AY154" s="212" t="s">
        <v>63</v>
      </c>
      <c r="AZ154" s="317">
        <f>ROUND(L154*K154,2)</f>
        <v>0</v>
      </c>
      <c r="BA154" s="212" t="s">
        <v>110</v>
      </c>
      <c r="BB154" s="212" t="s">
        <v>286</v>
      </c>
    </row>
    <row r="155" spans="2:40" s="324" customFormat="1" ht="16.5" customHeight="1">
      <c r="B155" s="318"/>
      <c r="C155" s="139"/>
      <c r="D155" s="139"/>
      <c r="E155" s="319" t="s">
        <v>4</v>
      </c>
      <c r="F155" s="320" t="s">
        <v>287</v>
      </c>
      <c r="G155" s="321"/>
      <c r="H155" s="321"/>
      <c r="I155" s="321"/>
      <c r="J155" s="139"/>
      <c r="K155" s="322">
        <v>44.07</v>
      </c>
      <c r="L155" s="139"/>
      <c r="M155" s="139"/>
      <c r="N155" s="139"/>
      <c r="O155" s="139"/>
      <c r="P155" s="139"/>
      <c r="Q155" s="139"/>
      <c r="R155" s="323"/>
      <c r="AI155" s="325" t="s">
        <v>120</v>
      </c>
      <c r="AJ155" s="325" t="s">
        <v>77</v>
      </c>
      <c r="AK155" s="324" t="s">
        <v>77</v>
      </c>
      <c r="AL155" s="324" t="s">
        <v>26</v>
      </c>
      <c r="AM155" s="324" t="s">
        <v>55</v>
      </c>
      <c r="AN155" s="325" t="s">
        <v>105</v>
      </c>
    </row>
    <row r="156" spans="2:40" s="332" customFormat="1" ht="16.5" customHeight="1">
      <c r="B156" s="326"/>
      <c r="C156" s="140"/>
      <c r="D156" s="140"/>
      <c r="E156" s="327" t="s">
        <v>4</v>
      </c>
      <c r="F156" s="328" t="s">
        <v>121</v>
      </c>
      <c r="G156" s="329"/>
      <c r="H156" s="329"/>
      <c r="I156" s="329"/>
      <c r="J156" s="140"/>
      <c r="K156" s="330">
        <v>44.07</v>
      </c>
      <c r="L156" s="140"/>
      <c r="M156" s="140"/>
      <c r="N156" s="140"/>
      <c r="O156" s="140"/>
      <c r="P156" s="140"/>
      <c r="Q156" s="140"/>
      <c r="R156" s="331"/>
      <c r="AI156" s="333" t="s">
        <v>120</v>
      </c>
      <c r="AJ156" s="333" t="s">
        <v>77</v>
      </c>
      <c r="AK156" s="332" t="s">
        <v>110</v>
      </c>
      <c r="AL156" s="332" t="s">
        <v>26</v>
      </c>
      <c r="AM156" s="332" t="s">
        <v>63</v>
      </c>
      <c r="AN156" s="333" t="s">
        <v>105</v>
      </c>
    </row>
    <row r="157" spans="2:54" s="224" customFormat="1" ht="25.5" customHeight="1">
      <c r="B157" s="225"/>
      <c r="C157" s="336" t="s">
        <v>158</v>
      </c>
      <c r="D157" s="336" t="s">
        <v>156</v>
      </c>
      <c r="E157" s="337" t="s">
        <v>288</v>
      </c>
      <c r="F157" s="338" t="s">
        <v>289</v>
      </c>
      <c r="G157" s="338"/>
      <c r="H157" s="338"/>
      <c r="I157" s="338"/>
      <c r="J157" s="339" t="s">
        <v>233</v>
      </c>
      <c r="K157" s="340">
        <v>44.731</v>
      </c>
      <c r="L157" s="345">
        <v>0</v>
      </c>
      <c r="M157" s="345"/>
      <c r="N157" s="208">
        <f>ROUND(L157*K157,2)</f>
        <v>0</v>
      </c>
      <c r="O157" s="188"/>
      <c r="P157" s="188"/>
      <c r="Q157" s="188"/>
      <c r="R157" s="230"/>
      <c r="AG157" s="212" t="s">
        <v>127</v>
      </c>
      <c r="AI157" s="212" t="s">
        <v>156</v>
      </c>
      <c r="AJ157" s="212" t="s">
        <v>77</v>
      </c>
      <c r="AN157" s="212" t="s">
        <v>105</v>
      </c>
      <c r="AT157" s="317" t="e">
        <f>IF(#REF!="základní",N157,0)</f>
        <v>#REF!</v>
      </c>
      <c r="AU157" s="317" t="e">
        <f>IF(#REF!="snížená",N157,0)</f>
        <v>#REF!</v>
      </c>
      <c r="AV157" s="317" t="e">
        <f>IF(#REF!="zákl. přenesená",N157,0)</f>
        <v>#REF!</v>
      </c>
      <c r="AW157" s="317" t="e">
        <f>IF(#REF!="sníž. přenesená",N157,0)</f>
        <v>#REF!</v>
      </c>
      <c r="AX157" s="317" t="e">
        <f>IF(#REF!="nulová",N157,0)</f>
        <v>#REF!</v>
      </c>
      <c r="AY157" s="212" t="s">
        <v>63</v>
      </c>
      <c r="AZ157" s="317">
        <f>ROUND(L157*K157,2)</f>
        <v>0</v>
      </c>
      <c r="BA157" s="212" t="s">
        <v>110</v>
      </c>
      <c r="BB157" s="212" t="s">
        <v>290</v>
      </c>
    </row>
    <row r="158" spans="2:54" s="224" customFormat="1" ht="25.5" customHeight="1">
      <c r="B158" s="225"/>
      <c r="C158" s="312" t="s">
        <v>159</v>
      </c>
      <c r="D158" s="312" t="s">
        <v>106</v>
      </c>
      <c r="E158" s="313" t="s">
        <v>291</v>
      </c>
      <c r="F158" s="314" t="s">
        <v>292</v>
      </c>
      <c r="G158" s="314"/>
      <c r="H158" s="314"/>
      <c r="I158" s="314"/>
      <c r="J158" s="315" t="s">
        <v>119</v>
      </c>
      <c r="K158" s="316">
        <v>9.105</v>
      </c>
      <c r="L158" s="343">
        <v>0</v>
      </c>
      <c r="M158" s="343"/>
      <c r="N158" s="188">
        <f>ROUND(L158*K158,2)</f>
        <v>0</v>
      </c>
      <c r="O158" s="188"/>
      <c r="P158" s="188"/>
      <c r="Q158" s="188"/>
      <c r="R158" s="230"/>
      <c r="AG158" s="212" t="s">
        <v>110</v>
      </c>
      <c r="AI158" s="212" t="s">
        <v>106</v>
      </c>
      <c r="AJ158" s="212" t="s">
        <v>77</v>
      </c>
      <c r="AN158" s="212" t="s">
        <v>105</v>
      </c>
      <c r="AT158" s="317" t="e">
        <f>IF(#REF!="základní",N158,0)</f>
        <v>#REF!</v>
      </c>
      <c r="AU158" s="317" t="e">
        <f>IF(#REF!="snížená",N158,0)</f>
        <v>#REF!</v>
      </c>
      <c r="AV158" s="317" t="e">
        <f>IF(#REF!="zákl. přenesená",N158,0)</f>
        <v>#REF!</v>
      </c>
      <c r="AW158" s="317" t="e">
        <f>IF(#REF!="sníž. přenesená",N158,0)</f>
        <v>#REF!</v>
      </c>
      <c r="AX158" s="317" t="e">
        <f>IF(#REF!="nulová",N158,0)</f>
        <v>#REF!</v>
      </c>
      <c r="AY158" s="212" t="s">
        <v>63</v>
      </c>
      <c r="AZ158" s="317">
        <f>ROUND(L158*K158,2)</f>
        <v>0</v>
      </c>
      <c r="BA158" s="212" t="s">
        <v>110</v>
      </c>
      <c r="BB158" s="212" t="s">
        <v>293</v>
      </c>
    </row>
    <row r="159" spans="2:40" s="324" customFormat="1" ht="16.5" customHeight="1">
      <c r="B159" s="318"/>
      <c r="C159" s="139"/>
      <c r="D159" s="139"/>
      <c r="E159" s="319" t="s">
        <v>4</v>
      </c>
      <c r="F159" s="320" t="s">
        <v>294</v>
      </c>
      <c r="G159" s="321"/>
      <c r="H159" s="321"/>
      <c r="I159" s="321"/>
      <c r="J159" s="139"/>
      <c r="K159" s="322">
        <v>9.105</v>
      </c>
      <c r="L159" s="139"/>
      <c r="M159" s="139"/>
      <c r="N159" s="139"/>
      <c r="O159" s="139"/>
      <c r="P159" s="139"/>
      <c r="Q159" s="139"/>
      <c r="R159" s="323"/>
      <c r="AI159" s="325" t="s">
        <v>120</v>
      </c>
      <c r="AJ159" s="325" t="s">
        <v>77</v>
      </c>
      <c r="AK159" s="324" t="s">
        <v>77</v>
      </c>
      <c r="AL159" s="324" t="s">
        <v>26</v>
      </c>
      <c r="AM159" s="324" t="s">
        <v>55</v>
      </c>
      <c r="AN159" s="325" t="s">
        <v>105</v>
      </c>
    </row>
    <row r="160" spans="2:40" s="332" customFormat="1" ht="16.5" customHeight="1">
      <c r="B160" s="326"/>
      <c r="C160" s="140"/>
      <c r="D160" s="140"/>
      <c r="E160" s="327" t="s">
        <v>4</v>
      </c>
      <c r="F160" s="328" t="s">
        <v>121</v>
      </c>
      <c r="G160" s="329"/>
      <c r="H160" s="329"/>
      <c r="I160" s="329"/>
      <c r="J160" s="140"/>
      <c r="K160" s="330">
        <v>9.105</v>
      </c>
      <c r="L160" s="140"/>
      <c r="M160" s="140"/>
      <c r="N160" s="140"/>
      <c r="O160" s="140"/>
      <c r="P160" s="140"/>
      <c r="Q160" s="140"/>
      <c r="R160" s="331"/>
      <c r="AI160" s="333" t="s">
        <v>120</v>
      </c>
      <c r="AJ160" s="333" t="s">
        <v>77</v>
      </c>
      <c r="AK160" s="332" t="s">
        <v>110</v>
      </c>
      <c r="AL160" s="332" t="s">
        <v>26</v>
      </c>
      <c r="AM160" s="332" t="s">
        <v>63</v>
      </c>
      <c r="AN160" s="333" t="s">
        <v>105</v>
      </c>
    </row>
    <row r="161" spans="2:54" s="224" customFormat="1" ht="56.25" customHeight="1">
      <c r="B161" s="225"/>
      <c r="C161" s="312" t="s">
        <v>163</v>
      </c>
      <c r="D161" s="312" t="s">
        <v>106</v>
      </c>
      <c r="E161" s="313" t="s">
        <v>295</v>
      </c>
      <c r="F161" s="314" t="s">
        <v>328</v>
      </c>
      <c r="G161" s="314"/>
      <c r="H161" s="314"/>
      <c r="I161" s="314"/>
      <c r="J161" s="315" t="s">
        <v>296</v>
      </c>
      <c r="K161" s="316">
        <v>1</v>
      </c>
      <c r="L161" s="343">
        <v>0</v>
      </c>
      <c r="M161" s="343"/>
      <c r="N161" s="188">
        <f>ROUND(L161*K161,2)</f>
        <v>0</v>
      </c>
      <c r="O161" s="188"/>
      <c r="P161" s="188"/>
      <c r="Q161" s="188"/>
      <c r="R161" s="230"/>
      <c r="AG161" s="212" t="s">
        <v>110</v>
      </c>
      <c r="AI161" s="212" t="s">
        <v>106</v>
      </c>
      <c r="AJ161" s="212" t="s">
        <v>77</v>
      </c>
      <c r="AN161" s="212" t="s">
        <v>105</v>
      </c>
      <c r="AT161" s="317" t="e">
        <f>IF(#REF!="základní",N161,0)</f>
        <v>#REF!</v>
      </c>
      <c r="AU161" s="317" t="e">
        <f>IF(#REF!="snížená",N161,0)</f>
        <v>#REF!</v>
      </c>
      <c r="AV161" s="317" t="e">
        <f>IF(#REF!="zákl. přenesená",N161,0)</f>
        <v>#REF!</v>
      </c>
      <c r="AW161" s="317" t="e">
        <f>IF(#REF!="sníž. přenesená",N161,0)</f>
        <v>#REF!</v>
      </c>
      <c r="AX161" s="317" t="e">
        <f>IF(#REF!="nulová",N161,0)</f>
        <v>#REF!</v>
      </c>
      <c r="AY161" s="212" t="s">
        <v>63</v>
      </c>
      <c r="AZ161" s="317">
        <f>ROUND(L161*K161,2)</f>
        <v>0</v>
      </c>
      <c r="BA161" s="212" t="s">
        <v>110</v>
      </c>
      <c r="BB161" s="212" t="s">
        <v>297</v>
      </c>
    </row>
    <row r="162" spans="2:40" s="324" customFormat="1" ht="16.5" customHeight="1">
      <c r="B162" s="318"/>
      <c r="C162" s="139"/>
      <c r="D162" s="139"/>
      <c r="E162" s="319" t="s">
        <v>4</v>
      </c>
      <c r="F162" s="320" t="s">
        <v>63</v>
      </c>
      <c r="G162" s="321"/>
      <c r="H162" s="321"/>
      <c r="I162" s="321"/>
      <c r="J162" s="139"/>
      <c r="K162" s="322">
        <v>1</v>
      </c>
      <c r="L162" s="139"/>
      <c r="M162" s="139"/>
      <c r="N162" s="139"/>
      <c r="O162" s="139"/>
      <c r="P162" s="139"/>
      <c r="Q162" s="139"/>
      <c r="R162" s="323"/>
      <c r="AI162" s="325" t="s">
        <v>120</v>
      </c>
      <c r="AJ162" s="325" t="s">
        <v>77</v>
      </c>
      <c r="AK162" s="324" t="s">
        <v>77</v>
      </c>
      <c r="AL162" s="324" t="s">
        <v>26</v>
      </c>
      <c r="AM162" s="324" t="s">
        <v>55</v>
      </c>
      <c r="AN162" s="325" t="s">
        <v>105</v>
      </c>
    </row>
    <row r="163" spans="2:40" s="332" customFormat="1" ht="16.5" customHeight="1">
      <c r="B163" s="326"/>
      <c r="C163" s="140"/>
      <c r="D163" s="140"/>
      <c r="E163" s="327" t="s">
        <v>4</v>
      </c>
      <c r="F163" s="328" t="s">
        <v>121</v>
      </c>
      <c r="G163" s="329"/>
      <c r="H163" s="329"/>
      <c r="I163" s="329"/>
      <c r="J163" s="140"/>
      <c r="K163" s="330">
        <v>1</v>
      </c>
      <c r="L163" s="140"/>
      <c r="M163" s="140"/>
      <c r="N163" s="140"/>
      <c r="O163" s="140"/>
      <c r="P163" s="140"/>
      <c r="Q163" s="140"/>
      <c r="R163" s="331"/>
      <c r="AI163" s="333" t="s">
        <v>120</v>
      </c>
      <c r="AJ163" s="333" t="s">
        <v>77</v>
      </c>
      <c r="AK163" s="332" t="s">
        <v>110</v>
      </c>
      <c r="AL163" s="332" t="s">
        <v>26</v>
      </c>
      <c r="AM163" s="332" t="s">
        <v>63</v>
      </c>
      <c r="AN163" s="333" t="s">
        <v>105</v>
      </c>
    </row>
    <row r="164" spans="2:52" s="306" customFormat="1" ht="29.25" customHeight="1">
      <c r="B164" s="301"/>
      <c r="C164" s="302"/>
      <c r="D164" s="137" t="s">
        <v>96</v>
      </c>
      <c r="E164" s="137"/>
      <c r="F164" s="137"/>
      <c r="G164" s="137"/>
      <c r="H164" s="137"/>
      <c r="I164" s="137"/>
      <c r="J164" s="137"/>
      <c r="K164" s="137"/>
      <c r="L164" s="137"/>
      <c r="M164" s="137"/>
      <c r="N164" s="310">
        <f>AZ164</f>
        <v>0</v>
      </c>
      <c r="O164" s="311"/>
      <c r="P164" s="311"/>
      <c r="Q164" s="311"/>
      <c r="R164" s="305"/>
      <c r="AG164" s="307" t="s">
        <v>63</v>
      </c>
      <c r="AI164" s="308" t="s">
        <v>54</v>
      </c>
      <c r="AJ164" s="308" t="s">
        <v>63</v>
      </c>
      <c r="AN164" s="307" t="s">
        <v>105</v>
      </c>
      <c r="AZ164" s="309">
        <f>AZ165</f>
        <v>0</v>
      </c>
    </row>
    <row r="165" spans="2:54" s="224" customFormat="1" ht="25.5" customHeight="1">
      <c r="B165" s="225"/>
      <c r="C165" s="312" t="s">
        <v>8</v>
      </c>
      <c r="D165" s="312" t="s">
        <v>106</v>
      </c>
      <c r="E165" s="313" t="s">
        <v>298</v>
      </c>
      <c r="F165" s="314" t="s">
        <v>299</v>
      </c>
      <c r="G165" s="314"/>
      <c r="H165" s="314"/>
      <c r="I165" s="314"/>
      <c r="J165" s="315" t="s">
        <v>157</v>
      </c>
      <c r="K165" s="316">
        <v>38.556</v>
      </c>
      <c r="L165" s="343">
        <v>0</v>
      </c>
      <c r="M165" s="343"/>
      <c r="N165" s="188">
        <f>ROUND(L165*K165,2)</f>
        <v>0</v>
      </c>
      <c r="O165" s="188"/>
      <c r="P165" s="188"/>
      <c r="Q165" s="188"/>
      <c r="R165" s="230"/>
      <c r="AG165" s="212" t="s">
        <v>110</v>
      </c>
      <c r="AI165" s="212" t="s">
        <v>106</v>
      </c>
      <c r="AJ165" s="212" t="s">
        <v>77</v>
      </c>
      <c r="AN165" s="212" t="s">
        <v>105</v>
      </c>
      <c r="AT165" s="317" t="e">
        <f>IF(#REF!="základní",N165,0)</f>
        <v>#REF!</v>
      </c>
      <c r="AU165" s="317" t="e">
        <f>IF(#REF!="snížená",N165,0)</f>
        <v>#REF!</v>
      </c>
      <c r="AV165" s="317" t="e">
        <f>IF(#REF!="zákl. přenesená",N165,0)</f>
        <v>#REF!</v>
      </c>
      <c r="AW165" s="317" t="e">
        <f>IF(#REF!="sníž. přenesená",N165,0)</f>
        <v>#REF!</v>
      </c>
      <c r="AX165" s="317" t="e">
        <f>IF(#REF!="nulová",N165,0)</f>
        <v>#REF!</v>
      </c>
      <c r="AY165" s="212" t="s">
        <v>63</v>
      </c>
      <c r="AZ165" s="317">
        <f>ROUND(L165*K165,2)</f>
        <v>0</v>
      </c>
      <c r="BA165" s="212" t="s">
        <v>110</v>
      </c>
      <c r="BB165" s="212" t="s">
        <v>300</v>
      </c>
    </row>
    <row r="166" spans="2:18" s="224" customFormat="1" ht="6.75" customHeight="1">
      <c r="B166" s="260"/>
      <c r="C166" s="261"/>
      <c r="D166" s="261"/>
      <c r="E166" s="261"/>
      <c r="F166" s="261"/>
      <c r="G166" s="261"/>
      <c r="H166" s="261"/>
      <c r="I166" s="261"/>
      <c r="J166" s="261"/>
      <c r="K166" s="261"/>
      <c r="L166" s="261"/>
      <c r="M166" s="261"/>
      <c r="N166" s="261"/>
      <c r="O166" s="261"/>
      <c r="P166" s="261"/>
      <c r="Q166" s="261"/>
      <c r="R166" s="262"/>
    </row>
  </sheetData>
  <sheetProtection/>
  <mergeCells count="148">
    <mergeCell ref="O9:P9"/>
    <mergeCell ref="O11:P11"/>
    <mergeCell ref="O12:P12"/>
    <mergeCell ref="O14:P14"/>
    <mergeCell ref="C2:Q2"/>
    <mergeCell ref="C4:Q4"/>
    <mergeCell ref="F6:P6"/>
    <mergeCell ref="F7:P7"/>
    <mergeCell ref="O21:P21"/>
    <mergeCell ref="E24:L24"/>
    <mergeCell ref="M27:P27"/>
    <mergeCell ref="M28:P28"/>
    <mergeCell ref="O15:P15"/>
    <mergeCell ref="O17:P17"/>
    <mergeCell ref="O18:P18"/>
    <mergeCell ref="O20:P20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F78:P78"/>
    <mergeCell ref="F79:P79"/>
    <mergeCell ref="M81:P81"/>
    <mergeCell ref="M83:Q83"/>
    <mergeCell ref="H36:J36"/>
    <mergeCell ref="M36:P36"/>
    <mergeCell ref="L38:P38"/>
    <mergeCell ref="C76:Q76"/>
    <mergeCell ref="N89:Q89"/>
    <mergeCell ref="N90:Q90"/>
    <mergeCell ref="N91:Q91"/>
    <mergeCell ref="N92:Q92"/>
    <mergeCell ref="M84:Q84"/>
    <mergeCell ref="C86:G86"/>
    <mergeCell ref="N86:Q86"/>
    <mergeCell ref="N88:Q88"/>
    <mergeCell ref="F105:P105"/>
    <mergeCell ref="M107:P107"/>
    <mergeCell ref="M109:Q109"/>
    <mergeCell ref="M110:Q110"/>
    <mergeCell ref="N94:Q94"/>
    <mergeCell ref="L96:Q96"/>
    <mergeCell ref="C102:Q102"/>
    <mergeCell ref="F104:P104"/>
    <mergeCell ref="N112:Q112"/>
    <mergeCell ref="F116:I116"/>
    <mergeCell ref="L116:M116"/>
    <mergeCell ref="N116:Q116"/>
    <mergeCell ref="N113:Q113"/>
    <mergeCell ref="N114:Q114"/>
    <mergeCell ref="N115:Q115"/>
    <mergeCell ref="F117:I117"/>
    <mergeCell ref="F118:I118"/>
    <mergeCell ref="F119:I119"/>
    <mergeCell ref="L119:M119"/>
    <mergeCell ref="F112:I112"/>
    <mergeCell ref="L112:M112"/>
    <mergeCell ref="F121:I121"/>
    <mergeCell ref="F122:I122"/>
    <mergeCell ref="F123:I123"/>
    <mergeCell ref="F124:I124"/>
    <mergeCell ref="N119:Q119"/>
    <mergeCell ref="F120:I120"/>
    <mergeCell ref="L120:M120"/>
    <mergeCell ref="N120:Q120"/>
    <mergeCell ref="N130:Q130"/>
    <mergeCell ref="F127:I127"/>
    <mergeCell ref="L127:M127"/>
    <mergeCell ref="N127:Q127"/>
    <mergeCell ref="F128:I128"/>
    <mergeCell ref="L124:M124"/>
    <mergeCell ref="N124:Q124"/>
    <mergeCell ref="F125:I125"/>
    <mergeCell ref="F126:I126"/>
    <mergeCell ref="F131:I131"/>
    <mergeCell ref="F132:I132"/>
    <mergeCell ref="F133:I133"/>
    <mergeCell ref="L133:M133"/>
    <mergeCell ref="F129:I129"/>
    <mergeCell ref="F130:I130"/>
    <mergeCell ref="L130:M130"/>
    <mergeCell ref="F137:I137"/>
    <mergeCell ref="F138:I138"/>
    <mergeCell ref="F139:I139"/>
    <mergeCell ref="L139:M139"/>
    <mergeCell ref="N133:Q133"/>
    <mergeCell ref="F134:I134"/>
    <mergeCell ref="F135:I135"/>
    <mergeCell ref="F136:I136"/>
    <mergeCell ref="L136:M136"/>
    <mergeCell ref="N136:Q136"/>
    <mergeCell ref="F141:I141"/>
    <mergeCell ref="F142:I142"/>
    <mergeCell ref="F143:I143"/>
    <mergeCell ref="L143:M143"/>
    <mergeCell ref="N139:Q139"/>
    <mergeCell ref="F140:I140"/>
    <mergeCell ref="L140:M140"/>
    <mergeCell ref="N140:Q140"/>
    <mergeCell ref="N152:Q152"/>
    <mergeCell ref="N151:Q151"/>
    <mergeCell ref="F153:I153"/>
    <mergeCell ref="L153:M153"/>
    <mergeCell ref="N153:Q153"/>
    <mergeCell ref="N143:Q143"/>
    <mergeCell ref="F144:I144"/>
    <mergeCell ref="L144:M144"/>
    <mergeCell ref="N144:Q144"/>
    <mergeCell ref="L148:M148"/>
    <mergeCell ref="N148:Q148"/>
    <mergeCell ref="F145:I145"/>
    <mergeCell ref="L145:M145"/>
    <mergeCell ref="N145:Q145"/>
    <mergeCell ref="F146:I146"/>
    <mergeCell ref="F149:I149"/>
    <mergeCell ref="H1:K1"/>
    <mergeCell ref="F160:I160"/>
    <mergeCell ref="F155:I155"/>
    <mergeCell ref="F156:I156"/>
    <mergeCell ref="F157:I157"/>
    <mergeCell ref="F158:I158"/>
    <mergeCell ref="F147:I147"/>
    <mergeCell ref="F148:I148"/>
    <mergeCell ref="F154:I154"/>
    <mergeCell ref="F163:I163"/>
    <mergeCell ref="F165:I165"/>
    <mergeCell ref="L165:M165"/>
    <mergeCell ref="N165:Q165"/>
    <mergeCell ref="N164:Q164"/>
    <mergeCell ref="F161:I161"/>
    <mergeCell ref="L161:M161"/>
    <mergeCell ref="N161:Q161"/>
    <mergeCell ref="F162:I162"/>
    <mergeCell ref="L158:M158"/>
    <mergeCell ref="N158:Q158"/>
    <mergeCell ref="F159:I159"/>
    <mergeCell ref="F150:I150"/>
    <mergeCell ref="F151:I151"/>
    <mergeCell ref="L151:M151"/>
    <mergeCell ref="L157:M157"/>
    <mergeCell ref="N157:Q157"/>
    <mergeCell ref="L154:M154"/>
    <mergeCell ref="N154:Q154"/>
  </mergeCells>
  <hyperlinks>
    <hyperlink ref="F1:G1" location="C2" display="1) Krycí list rozpočtu"/>
    <hyperlink ref="H1:K1" location="C86" display="2) Rekapitulace rozpočtu"/>
    <hyperlink ref="L1" location="C112" display="3) Rozpočet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22"/>
  <sheetViews>
    <sheetView showGridLines="0" tabSelected="1" zoomScalePageLayoutView="0" workbookViewId="0" topLeftCell="A1">
      <pane ySplit="1" topLeftCell="A97" activePane="bottomLeft" state="frozen"/>
      <selection pane="topLeft" activeCell="A1" sqref="A1"/>
      <selection pane="bottomLeft" activeCell="L124" sqref="L124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15" style="0" customWidth="1"/>
    <col min="20" max="20" width="16.33203125" style="0" customWidth="1"/>
    <col min="33" max="54" width="9.33203125" style="0" hidden="1" customWidth="1"/>
  </cols>
  <sheetData>
    <row r="1" spans="1:55" ht="21.75" customHeight="1">
      <c r="A1" s="79"/>
      <c r="B1" s="11"/>
      <c r="C1" s="11"/>
      <c r="D1" s="12" t="s">
        <v>1</v>
      </c>
      <c r="E1" s="11"/>
      <c r="F1" s="13" t="s">
        <v>73</v>
      </c>
      <c r="G1" s="13"/>
      <c r="H1" s="182" t="s">
        <v>74</v>
      </c>
      <c r="I1" s="182"/>
      <c r="J1" s="182"/>
      <c r="K1" s="182"/>
      <c r="L1" s="13" t="s">
        <v>75</v>
      </c>
      <c r="M1" s="11"/>
      <c r="N1" s="11"/>
      <c r="O1" s="12" t="s">
        <v>76</v>
      </c>
      <c r="P1" s="11"/>
      <c r="Q1" s="11"/>
      <c r="R1" s="11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</row>
    <row r="2" spans="3:35" ht="36.75" customHeight="1">
      <c r="C2" s="165" t="s">
        <v>6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AI2" s="16" t="s">
        <v>70</v>
      </c>
    </row>
    <row r="3" spans="2:35" ht="6.7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  <c r="AI3" s="16" t="s">
        <v>77</v>
      </c>
    </row>
    <row r="4" spans="2:35" ht="36.75" customHeight="1">
      <c r="B4" s="20"/>
      <c r="C4" s="158" t="s">
        <v>78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21"/>
      <c r="AI4" s="16" t="s">
        <v>5</v>
      </c>
    </row>
    <row r="5" spans="2:18" ht="6.75" customHeight="1">
      <c r="B5" s="20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1"/>
    </row>
    <row r="6" spans="2:18" ht="24.75" customHeight="1">
      <c r="B6" s="20"/>
      <c r="C6" s="22"/>
      <c r="D6" s="26" t="s">
        <v>14</v>
      </c>
      <c r="E6" s="22"/>
      <c r="F6" s="192" t="str">
        <f>'Rekapitulace stavby'!K6</f>
        <v>Revitalizace Libušského potoka v Lipinách</v>
      </c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22"/>
      <c r="R6" s="21"/>
    </row>
    <row r="7" spans="2:18" s="1" customFormat="1" ht="32.25" customHeight="1">
      <c r="B7" s="29"/>
      <c r="C7" s="30"/>
      <c r="D7" s="25" t="s">
        <v>79</v>
      </c>
      <c r="E7" s="30"/>
      <c r="F7" s="169" t="s">
        <v>301</v>
      </c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30"/>
      <c r="R7" s="31"/>
    </row>
    <row r="8" spans="2:18" s="1" customFormat="1" ht="14.25" customHeight="1">
      <c r="B8" s="29"/>
      <c r="C8" s="30"/>
      <c r="D8" s="26" t="s">
        <v>16</v>
      </c>
      <c r="E8" s="30"/>
      <c r="F8" s="24" t="s">
        <v>4</v>
      </c>
      <c r="G8" s="30"/>
      <c r="H8" s="30"/>
      <c r="I8" s="30"/>
      <c r="J8" s="30"/>
      <c r="K8" s="30"/>
      <c r="L8" s="30"/>
      <c r="M8" s="26" t="s">
        <v>17</v>
      </c>
      <c r="N8" s="30"/>
      <c r="O8" s="24" t="s">
        <v>4</v>
      </c>
      <c r="P8" s="30"/>
      <c r="Q8" s="30"/>
      <c r="R8" s="31"/>
    </row>
    <row r="9" spans="2:18" s="1" customFormat="1" ht="14.25" customHeight="1">
      <c r="B9" s="29"/>
      <c r="C9" s="30"/>
      <c r="D9" s="26" t="s">
        <v>18</v>
      </c>
      <c r="E9" s="30"/>
      <c r="F9" s="24" t="s">
        <v>19</v>
      </c>
      <c r="G9" s="30"/>
      <c r="H9" s="30"/>
      <c r="I9" s="30"/>
      <c r="J9" s="30"/>
      <c r="K9" s="30"/>
      <c r="L9" s="30"/>
      <c r="M9" s="26" t="s">
        <v>20</v>
      </c>
      <c r="N9" s="30"/>
      <c r="O9" s="195">
        <f>'Rekapitulace stavby'!AN8</f>
        <v>0</v>
      </c>
      <c r="P9" s="195"/>
      <c r="Q9" s="30"/>
      <c r="R9" s="31"/>
    </row>
    <row r="10" spans="2:18" s="1" customFormat="1" ht="10.5" customHeight="1">
      <c r="B10" s="29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</row>
    <row r="11" spans="2:18" s="1" customFormat="1" ht="14.25" customHeight="1">
      <c r="B11" s="29"/>
      <c r="C11" s="30"/>
      <c r="D11" s="26" t="s">
        <v>21</v>
      </c>
      <c r="E11" s="30"/>
      <c r="F11" s="30"/>
      <c r="G11" s="30"/>
      <c r="H11" s="30"/>
      <c r="I11" s="30"/>
      <c r="J11" s="30"/>
      <c r="K11" s="30"/>
      <c r="L11" s="30"/>
      <c r="M11" s="26" t="s">
        <v>22</v>
      </c>
      <c r="N11" s="30"/>
      <c r="O11" s="167">
        <f>IF('Rekapitulace stavby'!AN10="","",'Rekapitulace stavby'!AN10)</f>
      </c>
      <c r="P11" s="167"/>
      <c r="Q11" s="30"/>
      <c r="R11" s="31"/>
    </row>
    <row r="12" spans="2:18" s="1" customFormat="1" ht="18" customHeight="1">
      <c r="B12" s="29"/>
      <c r="C12" s="30"/>
      <c r="D12" s="30"/>
      <c r="E12" s="24" t="str">
        <f>IF('Rekapitulace stavby'!E11="","",'Rekapitulace stavby'!E11)</f>
        <v> </v>
      </c>
      <c r="F12" s="30"/>
      <c r="G12" s="30"/>
      <c r="H12" s="30"/>
      <c r="I12" s="30"/>
      <c r="J12" s="30"/>
      <c r="K12" s="30"/>
      <c r="L12" s="30"/>
      <c r="M12" s="26" t="s">
        <v>23</v>
      </c>
      <c r="N12" s="30"/>
      <c r="O12" s="167">
        <f>IF('Rekapitulace stavby'!AN11="","",'Rekapitulace stavby'!AN11)</f>
      </c>
      <c r="P12" s="167"/>
      <c r="Q12" s="30"/>
      <c r="R12" s="31"/>
    </row>
    <row r="13" spans="2:18" s="1" customFormat="1" ht="6.75" customHeight="1">
      <c r="B13" s="29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1"/>
    </row>
    <row r="14" spans="2:18" s="1" customFormat="1" ht="14.25" customHeight="1">
      <c r="B14" s="29"/>
      <c r="C14" s="30"/>
      <c r="D14" s="26" t="s">
        <v>24</v>
      </c>
      <c r="E14" s="30"/>
      <c r="F14" s="30"/>
      <c r="G14" s="30"/>
      <c r="H14" s="30"/>
      <c r="I14" s="30"/>
      <c r="J14" s="30"/>
      <c r="K14" s="30"/>
      <c r="L14" s="30"/>
      <c r="M14" s="26" t="s">
        <v>22</v>
      </c>
      <c r="N14" s="30"/>
      <c r="O14" s="167">
        <f>IF('Rekapitulace stavby'!AN13="","",'Rekapitulace stavby'!AN13)</f>
      </c>
      <c r="P14" s="167"/>
      <c r="Q14" s="30"/>
      <c r="R14" s="31"/>
    </row>
    <row r="15" spans="2:18" s="1" customFormat="1" ht="18" customHeight="1">
      <c r="B15" s="29"/>
      <c r="C15" s="30"/>
      <c r="D15" s="30"/>
      <c r="E15" s="24" t="str">
        <f>IF('Rekapitulace stavby'!E14="","",'Rekapitulace stavby'!E14)</f>
        <v> </v>
      </c>
      <c r="F15" s="30"/>
      <c r="G15" s="30"/>
      <c r="H15" s="30"/>
      <c r="I15" s="30"/>
      <c r="J15" s="30"/>
      <c r="K15" s="30"/>
      <c r="L15" s="30"/>
      <c r="M15" s="26" t="s">
        <v>23</v>
      </c>
      <c r="N15" s="30"/>
      <c r="O15" s="167">
        <f>IF('Rekapitulace stavby'!AN14="","",'Rekapitulace stavby'!AN14)</f>
      </c>
      <c r="P15" s="167"/>
      <c r="Q15" s="30"/>
      <c r="R15" s="31"/>
    </row>
    <row r="16" spans="2:18" s="1" customFormat="1" ht="6.75" customHeight="1">
      <c r="B16" s="29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1"/>
    </row>
    <row r="17" spans="2:18" s="1" customFormat="1" ht="14.25" customHeight="1">
      <c r="B17" s="29"/>
      <c r="C17" s="30"/>
      <c r="D17" s="26" t="s">
        <v>25</v>
      </c>
      <c r="E17" s="30"/>
      <c r="F17" s="30"/>
      <c r="G17" s="30"/>
      <c r="H17" s="30"/>
      <c r="I17" s="30"/>
      <c r="J17" s="30"/>
      <c r="K17" s="30"/>
      <c r="L17" s="30"/>
      <c r="M17" s="26" t="s">
        <v>22</v>
      </c>
      <c r="N17" s="30"/>
      <c r="O17" s="167">
        <f>IF('Rekapitulace stavby'!AN16="","",'Rekapitulace stavby'!AN16)</f>
      </c>
      <c r="P17" s="167"/>
      <c r="Q17" s="30"/>
      <c r="R17" s="31"/>
    </row>
    <row r="18" spans="2:18" s="1" customFormat="1" ht="18" customHeight="1">
      <c r="B18" s="29"/>
      <c r="C18" s="30"/>
      <c r="D18" s="30"/>
      <c r="E18" s="24" t="str">
        <f>IF('Rekapitulace stavby'!E17="","",'Rekapitulace stavby'!E17)</f>
        <v> </v>
      </c>
      <c r="F18" s="30"/>
      <c r="G18" s="30"/>
      <c r="H18" s="30"/>
      <c r="I18" s="30"/>
      <c r="J18" s="30"/>
      <c r="K18" s="30"/>
      <c r="L18" s="30"/>
      <c r="M18" s="26" t="s">
        <v>23</v>
      </c>
      <c r="N18" s="30"/>
      <c r="O18" s="167">
        <f>IF('Rekapitulace stavby'!AN17="","",'Rekapitulace stavby'!AN17)</f>
      </c>
      <c r="P18" s="167"/>
      <c r="Q18" s="30"/>
      <c r="R18" s="31"/>
    </row>
    <row r="19" spans="2:18" s="1" customFormat="1" ht="6.75" customHeight="1">
      <c r="B19" s="29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1"/>
    </row>
    <row r="20" spans="2:18" s="1" customFormat="1" ht="14.25" customHeight="1">
      <c r="B20" s="29"/>
      <c r="C20" s="30"/>
      <c r="D20" s="26" t="s">
        <v>27</v>
      </c>
      <c r="E20" s="30"/>
      <c r="F20" s="30"/>
      <c r="G20" s="30"/>
      <c r="H20" s="30"/>
      <c r="I20" s="30"/>
      <c r="J20" s="30"/>
      <c r="K20" s="30"/>
      <c r="L20" s="30"/>
      <c r="M20" s="26" t="s">
        <v>22</v>
      </c>
      <c r="N20" s="30"/>
      <c r="O20" s="167">
        <f>IF('Rekapitulace stavby'!AN19="","",'Rekapitulace stavby'!AN19)</f>
      </c>
      <c r="P20" s="167"/>
      <c r="Q20" s="30"/>
      <c r="R20" s="31"/>
    </row>
    <row r="21" spans="2:18" s="1" customFormat="1" ht="18" customHeight="1">
      <c r="B21" s="29"/>
      <c r="C21" s="30"/>
      <c r="D21" s="30"/>
      <c r="E21" s="24" t="str">
        <f>IF('Rekapitulace stavby'!E20="","",'Rekapitulace stavby'!E20)</f>
        <v> </v>
      </c>
      <c r="F21" s="30"/>
      <c r="G21" s="30"/>
      <c r="H21" s="30"/>
      <c r="I21" s="30"/>
      <c r="J21" s="30"/>
      <c r="K21" s="30"/>
      <c r="L21" s="30"/>
      <c r="M21" s="26" t="s">
        <v>23</v>
      </c>
      <c r="N21" s="30"/>
      <c r="O21" s="167">
        <f>IF('Rekapitulace stavby'!AN20="","",'Rekapitulace stavby'!AN20)</f>
      </c>
      <c r="P21" s="167"/>
      <c r="Q21" s="30"/>
      <c r="R21" s="31"/>
    </row>
    <row r="22" spans="2:18" s="1" customFormat="1" ht="6.75" customHeight="1">
      <c r="B22" s="29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1"/>
    </row>
    <row r="23" spans="2:18" s="1" customFormat="1" ht="14.25" customHeight="1">
      <c r="B23" s="29"/>
      <c r="C23" s="30"/>
      <c r="D23" s="26" t="s">
        <v>28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1"/>
    </row>
    <row r="24" spans="2:18" s="1" customFormat="1" ht="16.5" customHeight="1">
      <c r="B24" s="29"/>
      <c r="C24" s="30"/>
      <c r="D24" s="30"/>
      <c r="E24" s="170" t="s">
        <v>4</v>
      </c>
      <c r="F24" s="170"/>
      <c r="G24" s="170"/>
      <c r="H24" s="170"/>
      <c r="I24" s="170"/>
      <c r="J24" s="170"/>
      <c r="K24" s="170"/>
      <c r="L24" s="170"/>
      <c r="M24" s="30"/>
      <c r="N24" s="30"/>
      <c r="O24" s="30"/>
      <c r="P24" s="30"/>
      <c r="Q24" s="30"/>
      <c r="R24" s="31"/>
    </row>
    <row r="25" spans="2:18" s="1" customFormat="1" ht="6.75" customHeight="1"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1"/>
    </row>
    <row r="26" spans="2:18" s="1" customFormat="1" ht="6.75" customHeight="1">
      <c r="B26" s="29"/>
      <c r="C26" s="30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30"/>
      <c r="R26" s="31"/>
    </row>
    <row r="27" spans="2:18" s="1" customFormat="1" ht="14.25" customHeight="1">
      <c r="B27" s="29"/>
      <c r="C27" s="30"/>
      <c r="D27" s="80" t="s">
        <v>81</v>
      </c>
      <c r="E27" s="30"/>
      <c r="F27" s="30"/>
      <c r="G27" s="30"/>
      <c r="H27" s="30"/>
      <c r="I27" s="30"/>
      <c r="J27" s="30"/>
      <c r="K27" s="30"/>
      <c r="L27" s="30"/>
      <c r="M27" s="171">
        <f>N88</f>
        <v>0</v>
      </c>
      <c r="N27" s="171"/>
      <c r="O27" s="171"/>
      <c r="P27" s="171"/>
      <c r="Q27" s="30"/>
      <c r="R27" s="31"/>
    </row>
    <row r="28" spans="2:18" s="1" customFormat="1" ht="14.25" customHeight="1">
      <c r="B28" s="29"/>
      <c r="C28" s="30"/>
      <c r="D28" s="28" t="s">
        <v>82</v>
      </c>
      <c r="E28" s="30"/>
      <c r="F28" s="30"/>
      <c r="G28" s="30"/>
      <c r="H28" s="30"/>
      <c r="I28" s="30"/>
      <c r="J28" s="30"/>
      <c r="K28" s="30"/>
      <c r="L28" s="30"/>
      <c r="M28" s="171">
        <f>N92</f>
        <v>0</v>
      </c>
      <c r="N28" s="171"/>
      <c r="O28" s="171"/>
      <c r="P28" s="171"/>
      <c r="Q28" s="30"/>
      <c r="R28" s="31"/>
    </row>
    <row r="29" spans="2:18" s="1" customFormat="1" ht="6.75" customHeight="1"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1"/>
    </row>
    <row r="30" spans="2:18" s="1" customFormat="1" ht="24.75" customHeight="1">
      <c r="B30" s="29"/>
      <c r="C30" s="30"/>
      <c r="D30" s="81" t="s">
        <v>31</v>
      </c>
      <c r="E30" s="30"/>
      <c r="F30" s="30"/>
      <c r="G30" s="30"/>
      <c r="H30" s="30"/>
      <c r="I30" s="30"/>
      <c r="J30" s="30"/>
      <c r="K30" s="30"/>
      <c r="L30" s="30"/>
      <c r="M30" s="207">
        <f>ROUND(M27+M28,2)</f>
        <v>0</v>
      </c>
      <c r="N30" s="194"/>
      <c r="O30" s="194"/>
      <c r="P30" s="194"/>
      <c r="Q30" s="30"/>
      <c r="R30" s="31"/>
    </row>
    <row r="31" spans="2:18" s="1" customFormat="1" ht="6.75" customHeight="1">
      <c r="B31" s="29"/>
      <c r="C31" s="30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30"/>
      <c r="R31" s="31"/>
    </row>
    <row r="32" spans="2:18" s="1" customFormat="1" ht="14.25" customHeight="1">
      <c r="B32" s="29"/>
      <c r="C32" s="30"/>
      <c r="D32" s="36" t="s">
        <v>32</v>
      </c>
      <c r="E32" s="36" t="s">
        <v>33</v>
      </c>
      <c r="F32" s="37">
        <v>0.21</v>
      </c>
      <c r="G32" s="82" t="s">
        <v>34</v>
      </c>
      <c r="H32" s="205">
        <f>M30</f>
        <v>0</v>
      </c>
      <c r="I32" s="194"/>
      <c r="J32" s="194"/>
      <c r="K32" s="30"/>
      <c r="L32" s="30"/>
      <c r="M32" s="205">
        <f>H32*0.21</f>
        <v>0</v>
      </c>
      <c r="N32" s="194"/>
      <c r="O32" s="194"/>
      <c r="P32" s="194"/>
      <c r="Q32" s="30"/>
      <c r="R32" s="31"/>
    </row>
    <row r="33" spans="2:18" s="1" customFormat="1" ht="14.25" customHeight="1">
      <c r="B33" s="29"/>
      <c r="C33" s="30"/>
      <c r="D33" s="30"/>
      <c r="E33" s="36" t="s">
        <v>35</v>
      </c>
      <c r="F33" s="37">
        <v>0.15</v>
      </c>
      <c r="G33" s="82" t="s">
        <v>34</v>
      </c>
      <c r="H33" s="205"/>
      <c r="I33" s="194"/>
      <c r="J33" s="194"/>
      <c r="K33" s="30"/>
      <c r="L33" s="30"/>
      <c r="M33" s="205"/>
      <c r="N33" s="194"/>
      <c r="O33" s="194"/>
      <c r="P33" s="194"/>
      <c r="Q33" s="30"/>
      <c r="R33" s="31"/>
    </row>
    <row r="34" spans="2:18" s="1" customFormat="1" ht="14.25" customHeight="1" hidden="1">
      <c r="B34" s="29"/>
      <c r="C34" s="30"/>
      <c r="D34" s="30"/>
      <c r="E34" s="36" t="s">
        <v>36</v>
      </c>
      <c r="F34" s="37">
        <v>0.21</v>
      </c>
      <c r="G34" s="82" t="s">
        <v>34</v>
      </c>
      <c r="H34" s="205" t="e">
        <f>ROUND((SUM(AV92:AV93)+SUM(AV111:AV121)),2)</f>
        <v>#REF!</v>
      </c>
      <c r="I34" s="194"/>
      <c r="J34" s="194"/>
      <c r="K34" s="30"/>
      <c r="L34" s="30"/>
      <c r="M34" s="205">
        <v>0</v>
      </c>
      <c r="N34" s="194"/>
      <c r="O34" s="194"/>
      <c r="P34" s="194"/>
      <c r="Q34" s="30"/>
      <c r="R34" s="31"/>
    </row>
    <row r="35" spans="2:18" s="1" customFormat="1" ht="14.25" customHeight="1" hidden="1">
      <c r="B35" s="29"/>
      <c r="C35" s="30"/>
      <c r="D35" s="30"/>
      <c r="E35" s="36" t="s">
        <v>37</v>
      </c>
      <c r="F35" s="37">
        <v>0.15</v>
      </c>
      <c r="G35" s="82" t="s">
        <v>34</v>
      </c>
      <c r="H35" s="205" t="e">
        <f>ROUND((SUM(AW92:AW93)+SUM(AW111:AW121)),2)</f>
        <v>#REF!</v>
      </c>
      <c r="I35" s="194"/>
      <c r="J35" s="194"/>
      <c r="K35" s="30"/>
      <c r="L35" s="30"/>
      <c r="M35" s="205">
        <v>0</v>
      </c>
      <c r="N35" s="194"/>
      <c r="O35" s="194"/>
      <c r="P35" s="194"/>
      <c r="Q35" s="30"/>
      <c r="R35" s="31"/>
    </row>
    <row r="36" spans="2:18" s="1" customFormat="1" ht="14.25" customHeight="1" hidden="1">
      <c r="B36" s="29"/>
      <c r="C36" s="30"/>
      <c r="D36" s="30"/>
      <c r="E36" s="36" t="s">
        <v>38</v>
      </c>
      <c r="F36" s="37">
        <v>0</v>
      </c>
      <c r="G36" s="82" t="s">
        <v>34</v>
      </c>
      <c r="H36" s="205" t="e">
        <f>ROUND((SUM(AX92:AX93)+SUM(AX111:AX121)),2)</f>
        <v>#REF!</v>
      </c>
      <c r="I36" s="194"/>
      <c r="J36" s="194"/>
      <c r="K36" s="30"/>
      <c r="L36" s="30"/>
      <c r="M36" s="205">
        <v>0</v>
      </c>
      <c r="N36" s="194"/>
      <c r="O36" s="194"/>
      <c r="P36" s="194"/>
      <c r="Q36" s="30"/>
      <c r="R36" s="31"/>
    </row>
    <row r="37" spans="2:18" s="1" customFormat="1" ht="6.7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1"/>
    </row>
    <row r="38" spans="2:18" s="1" customFormat="1" ht="24.75" customHeight="1">
      <c r="B38" s="29"/>
      <c r="C38" s="40"/>
      <c r="D38" s="41" t="s">
        <v>39</v>
      </c>
      <c r="E38" s="42"/>
      <c r="F38" s="42"/>
      <c r="G38" s="83" t="s">
        <v>40</v>
      </c>
      <c r="H38" s="43" t="s">
        <v>41</v>
      </c>
      <c r="I38" s="42"/>
      <c r="J38" s="42"/>
      <c r="K38" s="42"/>
      <c r="L38" s="156">
        <f>SUM(M30:M36)</f>
        <v>0</v>
      </c>
      <c r="M38" s="156"/>
      <c r="N38" s="156"/>
      <c r="O38" s="156"/>
      <c r="P38" s="206"/>
      <c r="Q38" s="40"/>
      <c r="R38" s="31"/>
    </row>
    <row r="39" spans="2:18" s="1" customFormat="1" ht="14.25" customHeight="1">
      <c r="B39" s="29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1"/>
    </row>
    <row r="40" spans="2:18" s="1" customFormat="1" ht="14.2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1"/>
    </row>
    <row r="41" spans="2:18" ht="13.5">
      <c r="B41" s="20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1"/>
    </row>
    <row r="42" spans="2:18" ht="13.5">
      <c r="B42" s="20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1"/>
    </row>
    <row r="43" spans="2:18" ht="13.5">
      <c r="B43" s="20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1"/>
    </row>
    <row r="44" spans="2:18" ht="13.5">
      <c r="B44" s="20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1"/>
    </row>
    <row r="45" spans="2:18" ht="13.5">
      <c r="B45" s="20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1"/>
    </row>
    <row r="46" spans="2:18" ht="13.5">
      <c r="B46" s="20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1"/>
    </row>
    <row r="47" spans="2:18" ht="13.5">
      <c r="B47" s="20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1"/>
    </row>
    <row r="48" spans="2:18" ht="13.5">
      <c r="B48" s="20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1"/>
    </row>
    <row r="49" spans="2:18" ht="13.5">
      <c r="B49" s="20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1"/>
    </row>
    <row r="50" spans="2:18" s="1" customFormat="1" ht="15">
      <c r="B50" s="29"/>
      <c r="C50" s="30"/>
      <c r="D50" s="44" t="s">
        <v>42</v>
      </c>
      <c r="E50" s="45"/>
      <c r="F50" s="45"/>
      <c r="G50" s="45"/>
      <c r="H50" s="46"/>
      <c r="I50" s="30"/>
      <c r="J50" s="44" t="s">
        <v>43</v>
      </c>
      <c r="K50" s="45"/>
      <c r="L50" s="45"/>
      <c r="M50" s="45"/>
      <c r="N50" s="45"/>
      <c r="O50" s="45"/>
      <c r="P50" s="46"/>
      <c r="Q50" s="30"/>
      <c r="R50" s="31"/>
    </row>
    <row r="51" spans="2:18" ht="13.5">
      <c r="B51" s="20"/>
      <c r="C51" s="22"/>
      <c r="D51" s="47"/>
      <c r="E51" s="22"/>
      <c r="F51" s="22"/>
      <c r="G51" s="22"/>
      <c r="H51" s="48"/>
      <c r="I51" s="22"/>
      <c r="J51" s="47"/>
      <c r="K51" s="22"/>
      <c r="L51" s="22"/>
      <c r="M51" s="22"/>
      <c r="N51" s="22"/>
      <c r="O51" s="22"/>
      <c r="P51" s="48"/>
      <c r="Q51" s="22"/>
      <c r="R51" s="21"/>
    </row>
    <row r="52" spans="2:18" ht="13.5">
      <c r="B52" s="20"/>
      <c r="C52" s="22"/>
      <c r="D52" s="47"/>
      <c r="E52" s="22"/>
      <c r="F52" s="22"/>
      <c r="G52" s="22"/>
      <c r="H52" s="48"/>
      <c r="I52" s="22"/>
      <c r="J52" s="47"/>
      <c r="K52" s="22"/>
      <c r="L52" s="22"/>
      <c r="M52" s="22"/>
      <c r="N52" s="22"/>
      <c r="O52" s="22"/>
      <c r="P52" s="48"/>
      <c r="Q52" s="22"/>
      <c r="R52" s="21"/>
    </row>
    <row r="53" spans="2:18" ht="13.5">
      <c r="B53" s="20"/>
      <c r="C53" s="22"/>
      <c r="D53" s="47"/>
      <c r="E53" s="22"/>
      <c r="F53" s="22"/>
      <c r="G53" s="22"/>
      <c r="H53" s="48"/>
      <c r="I53" s="22"/>
      <c r="J53" s="47"/>
      <c r="K53" s="22"/>
      <c r="L53" s="22"/>
      <c r="M53" s="22"/>
      <c r="N53" s="22"/>
      <c r="O53" s="22"/>
      <c r="P53" s="48"/>
      <c r="Q53" s="22"/>
      <c r="R53" s="21"/>
    </row>
    <row r="54" spans="2:18" ht="13.5">
      <c r="B54" s="20"/>
      <c r="C54" s="22"/>
      <c r="D54" s="47"/>
      <c r="E54" s="22"/>
      <c r="F54" s="22"/>
      <c r="G54" s="22"/>
      <c r="H54" s="48"/>
      <c r="I54" s="22"/>
      <c r="J54" s="47"/>
      <c r="K54" s="22"/>
      <c r="L54" s="22"/>
      <c r="M54" s="22"/>
      <c r="N54" s="22"/>
      <c r="O54" s="22"/>
      <c r="P54" s="48"/>
      <c r="Q54" s="22"/>
      <c r="R54" s="21"/>
    </row>
    <row r="55" spans="2:18" ht="13.5">
      <c r="B55" s="20"/>
      <c r="C55" s="22"/>
      <c r="D55" s="47"/>
      <c r="E55" s="22"/>
      <c r="F55" s="22"/>
      <c r="G55" s="22"/>
      <c r="H55" s="48"/>
      <c r="I55" s="22"/>
      <c r="J55" s="47"/>
      <c r="K55" s="22"/>
      <c r="L55" s="22"/>
      <c r="M55" s="22"/>
      <c r="N55" s="22"/>
      <c r="O55" s="22"/>
      <c r="P55" s="48"/>
      <c r="Q55" s="22"/>
      <c r="R55" s="21"/>
    </row>
    <row r="56" spans="2:18" ht="13.5">
      <c r="B56" s="20"/>
      <c r="C56" s="22"/>
      <c r="D56" s="47"/>
      <c r="E56" s="22"/>
      <c r="F56" s="22"/>
      <c r="G56" s="22"/>
      <c r="H56" s="48"/>
      <c r="I56" s="22"/>
      <c r="J56" s="47"/>
      <c r="K56" s="22"/>
      <c r="L56" s="22"/>
      <c r="M56" s="22"/>
      <c r="N56" s="22"/>
      <c r="O56" s="22"/>
      <c r="P56" s="48"/>
      <c r="Q56" s="22"/>
      <c r="R56" s="21"/>
    </row>
    <row r="57" spans="2:18" ht="13.5">
      <c r="B57" s="20"/>
      <c r="C57" s="22"/>
      <c r="D57" s="47"/>
      <c r="E57" s="22"/>
      <c r="F57" s="22"/>
      <c r="G57" s="22"/>
      <c r="H57" s="48"/>
      <c r="I57" s="22"/>
      <c r="J57" s="47"/>
      <c r="K57" s="22"/>
      <c r="L57" s="22"/>
      <c r="M57" s="22"/>
      <c r="N57" s="22"/>
      <c r="O57" s="22"/>
      <c r="P57" s="48"/>
      <c r="Q57" s="22"/>
      <c r="R57" s="21"/>
    </row>
    <row r="58" spans="2:18" ht="13.5">
      <c r="B58" s="20"/>
      <c r="C58" s="22"/>
      <c r="D58" s="47"/>
      <c r="E58" s="22"/>
      <c r="F58" s="22"/>
      <c r="G58" s="22"/>
      <c r="H58" s="48"/>
      <c r="I58" s="22"/>
      <c r="J58" s="47"/>
      <c r="K58" s="22"/>
      <c r="L58" s="22"/>
      <c r="M58" s="22"/>
      <c r="N58" s="22"/>
      <c r="O58" s="22"/>
      <c r="P58" s="48"/>
      <c r="Q58" s="22"/>
      <c r="R58" s="21"/>
    </row>
    <row r="59" spans="2:18" s="1" customFormat="1" ht="15">
      <c r="B59" s="29"/>
      <c r="C59" s="30"/>
      <c r="D59" s="49" t="s">
        <v>44</v>
      </c>
      <c r="E59" s="50"/>
      <c r="F59" s="50"/>
      <c r="G59" s="51" t="s">
        <v>45</v>
      </c>
      <c r="H59" s="52"/>
      <c r="I59" s="30"/>
      <c r="J59" s="49" t="s">
        <v>44</v>
      </c>
      <c r="K59" s="50"/>
      <c r="L59" s="50"/>
      <c r="M59" s="50"/>
      <c r="N59" s="51" t="s">
        <v>45</v>
      </c>
      <c r="O59" s="50"/>
      <c r="P59" s="52"/>
      <c r="Q59" s="30"/>
      <c r="R59" s="31"/>
    </row>
    <row r="60" spans="2:18" ht="13.5">
      <c r="B60" s="20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1"/>
    </row>
    <row r="61" spans="2:18" s="1" customFormat="1" ht="15">
      <c r="B61" s="29"/>
      <c r="C61" s="30"/>
      <c r="D61" s="44" t="s">
        <v>46</v>
      </c>
      <c r="E61" s="45"/>
      <c r="F61" s="45"/>
      <c r="G61" s="45"/>
      <c r="H61" s="46"/>
      <c r="I61" s="30"/>
      <c r="J61" s="44" t="s">
        <v>47</v>
      </c>
      <c r="K61" s="45"/>
      <c r="L61" s="45"/>
      <c r="M61" s="45"/>
      <c r="N61" s="45"/>
      <c r="O61" s="45"/>
      <c r="P61" s="46"/>
      <c r="Q61" s="30"/>
      <c r="R61" s="31"/>
    </row>
    <row r="62" spans="2:18" ht="13.5">
      <c r="B62" s="20"/>
      <c r="C62" s="22"/>
      <c r="D62" s="47"/>
      <c r="E62" s="22"/>
      <c r="F62" s="22"/>
      <c r="G62" s="22"/>
      <c r="H62" s="48"/>
      <c r="I62" s="22"/>
      <c r="J62" s="47"/>
      <c r="K62" s="22"/>
      <c r="L62" s="22"/>
      <c r="M62" s="22"/>
      <c r="N62" s="22"/>
      <c r="O62" s="22"/>
      <c r="P62" s="48"/>
      <c r="Q62" s="22"/>
      <c r="R62" s="21"/>
    </row>
    <row r="63" spans="2:18" ht="13.5">
      <c r="B63" s="20"/>
      <c r="C63" s="22"/>
      <c r="D63" s="47"/>
      <c r="E63" s="22"/>
      <c r="F63" s="22"/>
      <c r="G63" s="22"/>
      <c r="H63" s="48"/>
      <c r="I63" s="22"/>
      <c r="J63" s="47"/>
      <c r="K63" s="22"/>
      <c r="L63" s="22"/>
      <c r="M63" s="22"/>
      <c r="N63" s="22"/>
      <c r="O63" s="22"/>
      <c r="P63" s="48"/>
      <c r="Q63" s="22"/>
      <c r="R63" s="21"/>
    </row>
    <row r="64" spans="2:18" ht="13.5">
      <c r="B64" s="20"/>
      <c r="C64" s="22"/>
      <c r="D64" s="47"/>
      <c r="E64" s="22"/>
      <c r="F64" s="22"/>
      <c r="G64" s="22"/>
      <c r="H64" s="48"/>
      <c r="I64" s="22"/>
      <c r="J64" s="47"/>
      <c r="K64" s="22"/>
      <c r="L64" s="22"/>
      <c r="M64" s="22"/>
      <c r="N64" s="22"/>
      <c r="O64" s="22"/>
      <c r="P64" s="48"/>
      <c r="Q64" s="22"/>
      <c r="R64" s="21"/>
    </row>
    <row r="65" spans="2:18" ht="13.5">
      <c r="B65" s="20"/>
      <c r="C65" s="22"/>
      <c r="D65" s="47"/>
      <c r="E65" s="22"/>
      <c r="F65" s="22"/>
      <c r="G65" s="22"/>
      <c r="H65" s="48"/>
      <c r="I65" s="22"/>
      <c r="J65" s="47"/>
      <c r="K65" s="22"/>
      <c r="L65" s="22"/>
      <c r="M65" s="22"/>
      <c r="N65" s="22"/>
      <c r="O65" s="22"/>
      <c r="P65" s="48"/>
      <c r="Q65" s="22"/>
      <c r="R65" s="21"/>
    </row>
    <row r="66" spans="2:18" ht="13.5">
      <c r="B66" s="20"/>
      <c r="C66" s="22"/>
      <c r="D66" s="47"/>
      <c r="E66" s="22"/>
      <c r="F66" s="22"/>
      <c r="G66" s="22"/>
      <c r="H66" s="48"/>
      <c r="I66" s="22"/>
      <c r="J66" s="47"/>
      <c r="K66" s="22"/>
      <c r="L66" s="22"/>
      <c r="M66" s="22"/>
      <c r="N66" s="22"/>
      <c r="O66" s="22"/>
      <c r="P66" s="48"/>
      <c r="Q66" s="22"/>
      <c r="R66" s="21"/>
    </row>
    <row r="67" spans="2:18" ht="13.5">
      <c r="B67" s="20"/>
      <c r="C67" s="22"/>
      <c r="D67" s="47"/>
      <c r="E67" s="22"/>
      <c r="F67" s="22"/>
      <c r="G67" s="22"/>
      <c r="H67" s="48"/>
      <c r="I67" s="22"/>
      <c r="J67" s="47"/>
      <c r="K67" s="22"/>
      <c r="L67" s="22"/>
      <c r="M67" s="22"/>
      <c r="N67" s="22"/>
      <c r="O67" s="22"/>
      <c r="P67" s="48"/>
      <c r="Q67" s="22"/>
      <c r="R67" s="21"/>
    </row>
    <row r="68" spans="2:18" ht="13.5">
      <c r="B68" s="20"/>
      <c r="C68" s="22"/>
      <c r="D68" s="47"/>
      <c r="E68" s="22"/>
      <c r="F68" s="22"/>
      <c r="G68" s="22"/>
      <c r="H68" s="48"/>
      <c r="I68" s="22"/>
      <c r="J68" s="47"/>
      <c r="K68" s="22"/>
      <c r="L68" s="22"/>
      <c r="M68" s="22"/>
      <c r="N68" s="22"/>
      <c r="O68" s="22"/>
      <c r="P68" s="48"/>
      <c r="Q68" s="22"/>
      <c r="R68" s="21"/>
    </row>
    <row r="69" spans="2:18" ht="13.5">
      <c r="B69" s="20"/>
      <c r="C69" s="22"/>
      <c r="D69" s="47"/>
      <c r="E69" s="22"/>
      <c r="F69" s="22"/>
      <c r="G69" s="22"/>
      <c r="H69" s="48"/>
      <c r="I69" s="22"/>
      <c r="J69" s="47"/>
      <c r="K69" s="22"/>
      <c r="L69" s="22"/>
      <c r="M69" s="22"/>
      <c r="N69" s="22"/>
      <c r="O69" s="22"/>
      <c r="P69" s="48"/>
      <c r="Q69" s="22"/>
      <c r="R69" s="21"/>
    </row>
    <row r="70" spans="2:18" s="1" customFormat="1" ht="15">
      <c r="B70" s="29"/>
      <c r="C70" s="30"/>
      <c r="D70" s="49" t="s">
        <v>44</v>
      </c>
      <c r="E70" s="50"/>
      <c r="F70" s="50"/>
      <c r="G70" s="51" t="s">
        <v>45</v>
      </c>
      <c r="H70" s="52"/>
      <c r="I70" s="30"/>
      <c r="J70" s="49" t="s">
        <v>44</v>
      </c>
      <c r="K70" s="50"/>
      <c r="L70" s="50"/>
      <c r="M70" s="50"/>
      <c r="N70" s="51" t="s">
        <v>45</v>
      </c>
      <c r="O70" s="50"/>
      <c r="P70" s="52"/>
      <c r="Q70" s="30"/>
      <c r="R70" s="31"/>
    </row>
    <row r="71" spans="2:18" s="1" customFormat="1" ht="14.25" customHeight="1">
      <c r="B71" s="53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5"/>
    </row>
    <row r="75" spans="2:18" s="1" customFormat="1" ht="6.75" customHeight="1">
      <c r="B75" s="56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8"/>
    </row>
    <row r="76" spans="2:18" s="1" customFormat="1" ht="36.75" customHeight="1">
      <c r="B76" s="29"/>
      <c r="C76" s="158" t="s">
        <v>83</v>
      </c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31"/>
    </row>
    <row r="77" spans="2:18" s="1" customFormat="1" ht="6.75" customHeight="1"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1"/>
    </row>
    <row r="78" spans="2:18" s="1" customFormat="1" ht="30" customHeight="1">
      <c r="B78" s="29"/>
      <c r="C78" s="26" t="s">
        <v>14</v>
      </c>
      <c r="D78" s="30"/>
      <c r="E78" s="30"/>
      <c r="F78" s="192" t="str">
        <f>F6</f>
        <v>Revitalizace Libušského potoka v Lipinách</v>
      </c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30"/>
      <c r="R78" s="31"/>
    </row>
    <row r="79" spans="2:18" s="1" customFormat="1" ht="36.75" customHeight="1">
      <c r="B79" s="29"/>
      <c r="C79" s="63" t="s">
        <v>79</v>
      </c>
      <c r="D79" s="30"/>
      <c r="E79" s="30"/>
      <c r="F79" s="160" t="str">
        <f>F7</f>
        <v>101 - VON</v>
      </c>
      <c r="G79" s="194"/>
      <c r="H79" s="194"/>
      <c r="I79" s="194"/>
      <c r="J79" s="194"/>
      <c r="K79" s="194"/>
      <c r="L79" s="194"/>
      <c r="M79" s="194"/>
      <c r="N79" s="194"/>
      <c r="O79" s="194"/>
      <c r="P79" s="194"/>
      <c r="Q79" s="30"/>
      <c r="R79" s="31"/>
    </row>
    <row r="80" spans="2:18" s="1" customFormat="1" ht="6.75" customHeight="1"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1"/>
    </row>
    <row r="81" spans="2:18" s="1" customFormat="1" ht="18" customHeight="1">
      <c r="B81" s="29"/>
      <c r="C81" s="26" t="s">
        <v>18</v>
      </c>
      <c r="D81" s="30"/>
      <c r="E81" s="30"/>
      <c r="F81" s="24" t="str">
        <f>F9</f>
        <v> </v>
      </c>
      <c r="G81" s="30"/>
      <c r="H81" s="30"/>
      <c r="I81" s="30"/>
      <c r="J81" s="30"/>
      <c r="K81" s="26" t="s">
        <v>20</v>
      </c>
      <c r="L81" s="30"/>
      <c r="M81" s="195">
        <v>43000</v>
      </c>
      <c r="N81" s="195"/>
      <c r="O81" s="195"/>
      <c r="P81" s="195"/>
      <c r="Q81" s="30"/>
      <c r="R81" s="31"/>
    </row>
    <row r="82" spans="2:18" s="1" customFormat="1" ht="6.75" customHeight="1"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1"/>
    </row>
    <row r="83" spans="2:18" s="1" customFormat="1" ht="15">
      <c r="B83" s="29"/>
      <c r="C83" s="26" t="s">
        <v>21</v>
      </c>
      <c r="D83" s="30"/>
      <c r="E83" s="30"/>
      <c r="F83" s="24" t="str">
        <f>E12</f>
        <v> </v>
      </c>
      <c r="G83" s="30"/>
      <c r="H83" s="30"/>
      <c r="I83" s="30"/>
      <c r="J83" s="30"/>
      <c r="K83" s="26" t="s">
        <v>25</v>
      </c>
      <c r="L83" s="30"/>
      <c r="M83" s="167" t="str">
        <f>E18</f>
        <v> </v>
      </c>
      <c r="N83" s="167"/>
      <c r="O83" s="167"/>
      <c r="P83" s="167"/>
      <c r="Q83" s="167"/>
      <c r="R83" s="31"/>
    </row>
    <row r="84" spans="2:18" s="1" customFormat="1" ht="14.25" customHeight="1">
      <c r="B84" s="29"/>
      <c r="C84" s="26" t="s">
        <v>24</v>
      </c>
      <c r="D84" s="30"/>
      <c r="E84" s="30"/>
      <c r="F84" s="24" t="str">
        <f>IF(E15="","",E15)</f>
        <v> </v>
      </c>
      <c r="G84" s="30"/>
      <c r="H84" s="30"/>
      <c r="I84" s="30"/>
      <c r="J84" s="30"/>
      <c r="K84" s="26" t="s">
        <v>27</v>
      </c>
      <c r="L84" s="30"/>
      <c r="M84" s="167" t="str">
        <f>E21</f>
        <v> </v>
      </c>
      <c r="N84" s="167"/>
      <c r="O84" s="167"/>
      <c r="P84" s="167"/>
      <c r="Q84" s="167"/>
      <c r="R84" s="31"/>
    </row>
    <row r="85" spans="2:18" s="1" customFormat="1" ht="9.7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1"/>
    </row>
    <row r="86" spans="2:18" s="1" customFormat="1" ht="29.25" customHeight="1">
      <c r="B86" s="29"/>
      <c r="C86" s="203" t="s">
        <v>84</v>
      </c>
      <c r="D86" s="204"/>
      <c r="E86" s="204"/>
      <c r="F86" s="204"/>
      <c r="G86" s="204"/>
      <c r="H86" s="40"/>
      <c r="I86" s="40"/>
      <c r="J86" s="40"/>
      <c r="K86" s="40"/>
      <c r="L86" s="40"/>
      <c r="M86" s="40"/>
      <c r="N86" s="203" t="s">
        <v>85</v>
      </c>
      <c r="O86" s="204"/>
      <c r="P86" s="204"/>
      <c r="Q86" s="204"/>
      <c r="R86" s="31"/>
    </row>
    <row r="87" spans="2:18" s="1" customFormat="1" ht="9.75" customHeight="1">
      <c r="B87" s="29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1"/>
    </row>
    <row r="88" spans="2:36" s="1" customFormat="1" ht="29.25" customHeight="1">
      <c r="B88" s="29"/>
      <c r="C88" s="84" t="s">
        <v>86</v>
      </c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146">
        <f>N111</f>
        <v>0</v>
      </c>
      <c r="O88" s="198"/>
      <c r="P88" s="198"/>
      <c r="Q88" s="198"/>
      <c r="R88" s="31"/>
      <c r="AJ88" s="16" t="s">
        <v>87</v>
      </c>
    </row>
    <row r="89" spans="2:18" s="6" customFormat="1" ht="24.75" customHeight="1">
      <c r="B89" s="85"/>
      <c r="C89" s="86"/>
      <c r="D89" s="87" t="s">
        <v>302</v>
      </c>
      <c r="E89" s="86"/>
      <c r="F89" s="86"/>
      <c r="G89" s="86"/>
      <c r="H89" s="86"/>
      <c r="I89" s="86"/>
      <c r="J89" s="86"/>
      <c r="K89" s="86"/>
      <c r="L89" s="86"/>
      <c r="M89" s="86"/>
      <c r="N89" s="186">
        <f>N112</f>
        <v>0</v>
      </c>
      <c r="O89" s="202"/>
      <c r="P89" s="202"/>
      <c r="Q89" s="202"/>
      <c r="R89" s="88"/>
    </row>
    <row r="90" spans="2:18" s="7" customFormat="1" ht="19.5" customHeight="1">
      <c r="B90" s="89"/>
      <c r="C90" s="90"/>
      <c r="D90" s="91" t="s">
        <v>303</v>
      </c>
      <c r="E90" s="90"/>
      <c r="F90" s="90"/>
      <c r="G90" s="90"/>
      <c r="H90" s="90"/>
      <c r="I90" s="90"/>
      <c r="J90" s="90"/>
      <c r="K90" s="90"/>
      <c r="L90" s="90"/>
      <c r="M90" s="90"/>
      <c r="N90" s="200">
        <f>N113</f>
        <v>0</v>
      </c>
      <c r="O90" s="201"/>
      <c r="P90" s="201"/>
      <c r="Q90" s="201"/>
      <c r="R90" s="92"/>
    </row>
    <row r="91" spans="2:18" s="1" customFormat="1" ht="21.75" customHeight="1">
      <c r="B91" s="29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1"/>
    </row>
    <row r="92" spans="2:18" s="1" customFormat="1" ht="29.25" customHeight="1">
      <c r="B92" s="29"/>
      <c r="C92" s="84" t="s">
        <v>97</v>
      </c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198">
        <v>0</v>
      </c>
      <c r="O92" s="199"/>
      <c r="P92" s="199"/>
      <c r="Q92" s="199"/>
      <c r="R92" s="31"/>
    </row>
    <row r="93" spans="2:18" s="1" customFormat="1" ht="18" customHeight="1">
      <c r="B93" s="29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1"/>
    </row>
    <row r="94" spans="2:18" s="1" customFormat="1" ht="29.25" customHeight="1">
      <c r="B94" s="29"/>
      <c r="C94" s="78" t="s">
        <v>72</v>
      </c>
      <c r="D94" s="40"/>
      <c r="E94" s="40"/>
      <c r="F94" s="40"/>
      <c r="G94" s="40"/>
      <c r="H94" s="40"/>
      <c r="I94" s="40"/>
      <c r="J94" s="40"/>
      <c r="K94" s="40"/>
      <c r="L94" s="148">
        <f>ROUND(SUM(N88+N92),2)</f>
        <v>0</v>
      </c>
      <c r="M94" s="148"/>
      <c r="N94" s="148"/>
      <c r="O94" s="148"/>
      <c r="P94" s="148"/>
      <c r="Q94" s="148"/>
      <c r="R94" s="31"/>
    </row>
    <row r="95" spans="2:18" s="1" customFormat="1" ht="6.75" customHeight="1">
      <c r="B95" s="53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5"/>
    </row>
    <row r="99" spans="2:18" s="1" customFormat="1" ht="6.75" customHeight="1">
      <c r="B99" s="56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8"/>
    </row>
    <row r="100" spans="2:18" s="1" customFormat="1" ht="36.75" customHeight="1">
      <c r="B100" s="29"/>
      <c r="C100" s="158" t="s">
        <v>98</v>
      </c>
      <c r="D100" s="194"/>
      <c r="E100" s="194"/>
      <c r="F100" s="194"/>
      <c r="G100" s="194"/>
      <c r="H100" s="194"/>
      <c r="I100" s="194"/>
      <c r="J100" s="194"/>
      <c r="K100" s="194"/>
      <c r="L100" s="194"/>
      <c r="M100" s="194"/>
      <c r="N100" s="194"/>
      <c r="O100" s="194"/>
      <c r="P100" s="194"/>
      <c r="Q100" s="194"/>
      <c r="R100" s="31"/>
    </row>
    <row r="101" spans="2:18" s="1" customFormat="1" ht="6.75" customHeight="1">
      <c r="B101" s="29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1"/>
    </row>
    <row r="102" spans="2:18" s="1" customFormat="1" ht="30" customHeight="1">
      <c r="B102" s="29"/>
      <c r="C102" s="26" t="s">
        <v>14</v>
      </c>
      <c r="D102" s="30"/>
      <c r="E102" s="30"/>
      <c r="F102" s="192" t="str">
        <f>F6</f>
        <v>Revitalizace Libušského potoka v Lipinách</v>
      </c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30"/>
      <c r="R102" s="31"/>
    </row>
    <row r="103" spans="2:18" s="1" customFormat="1" ht="36.75" customHeight="1">
      <c r="B103" s="29"/>
      <c r="C103" s="63" t="s">
        <v>79</v>
      </c>
      <c r="D103" s="30"/>
      <c r="E103" s="30"/>
      <c r="F103" s="160" t="str">
        <f>F7</f>
        <v>101 - VON</v>
      </c>
      <c r="G103" s="194"/>
      <c r="H103" s="194"/>
      <c r="I103" s="194"/>
      <c r="J103" s="194"/>
      <c r="K103" s="194"/>
      <c r="L103" s="194"/>
      <c r="M103" s="194"/>
      <c r="N103" s="194"/>
      <c r="O103" s="194"/>
      <c r="P103" s="194"/>
      <c r="Q103" s="30"/>
      <c r="R103" s="31"/>
    </row>
    <row r="104" spans="2:18" s="1" customFormat="1" ht="6.7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1"/>
    </row>
    <row r="105" spans="2:18" s="1" customFormat="1" ht="18" customHeight="1">
      <c r="B105" s="29"/>
      <c r="C105" s="26" t="s">
        <v>18</v>
      </c>
      <c r="D105" s="30"/>
      <c r="E105" s="30"/>
      <c r="F105" s="24" t="str">
        <f>F9</f>
        <v> </v>
      </c>
      <c r="G105" s="30"/>
      <c r="H105" s="30"/>
      <c r="I105" s="30"/>
      <c r="J105" s="30"/>
      <c r="K105" s="26" t="s">
        <v>20</v>
      </c>
      <c r="L105" s="30"/>
      <c r="M105" s="195">
        <v>43000</v>
      </c>
      <c r="N105" s="195"/>
      <c r="O105" s="195"/>
      <c r="P105" s="195"/>
      <c r="Q105" s="30"/>
      <c r="R105" s="31"/>
    </row>
    <row r="106" spans="2:18" s="1" customFormat="1" ht="6.75" customHeight="1">
      <c r="B106" s="29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1"/>
    </row>
    <row r="107" spans="2:18" s="1" customFormat="1" ht="15">
      <c r="B107" s="29"/>
      <c r="C107" s="26" t="s">
        <v>21</v>
      </c>
      <c r="D107" s="30"/>
      <c r="E107" s="30"/>
      <c r="F107" s="24" t="str">
        <f>E12</f>
        <v> </v>
      </c>
      <c r="G107" s="30"/>
      <c r="H107" s="30"/>
      <c r="I107" s="30"/>
      <c r="J107" s="30"/>
      <c r="K107" s="26" t="s">
        <v>25</v>
      </c>
      <c r="L107" s="30"/>
      <c r="M107" s="167" t="str">
        <f>E18</f>
        <v> </v>
      </c>
      <c r="N107" s="167"/>
      <c r="O107" s="167"/>
      <c r="P107" s="167"/>
      <c r="Q107" s="167"/>
      <c r="R107" s="31"/>
    </row>
    <row r="108" spans="2:18" s="1" customFormat="1" ht="14.25" customHeight="1">
      <c r="B108" s="29"/>
      <c r="C108" s="26" t="s">
        <v>24</v>
      </c>
      <c r="D108" s="30"/>
      <c r="E108" s="30"/>
      <c r="F108" s="24" t="str">
        <f>IF(E15="","",E15)</f>
        <v> </v>
      </c>
      <c r="G108" s="30"/>
      <c r="H108" s="30"/>
      <c r="I108" s="30"/>
      <c r="J108" s="30"/>
      <c r="K108" s="26" t="s">
        <v>27</v>
      </c>
      <c r="L108" s="30"/>
      <c r="M108" s="167" t="str">
        <f>E21</f>
        <v> </v>
      </c>
      <c r="N108" s="167"/>
      <c r="O108" s="167"/>
      <c r="P108" s="167"/>
      <c r="Q108" s="167"/>
      <c r="R108" s="31"/>
    </row>
    <row r="109" spans="2:18" s="1" customFormat="1" ht="9.7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1"/>
    </row>
    <row r="110" spans="2:18" s="8" customFormat="1" ht="29.25" customHeight="1">
      <c r="B110" s="93"/>
      <c r="C110" s="94" t="s">
        <v>99</v>
      </c>
      <c r="D110" s="95" t="s">
        <v>100</v>
      </c>
      <c r="E110" s="95" t="s">
        <v>49</v>
      </c>
      <c r="F110" s="190" t="s">
        <v>101</v>
      </c>
      <c r="G110" s="190"/>
      <c r="H110" s="190"/>
      <c r="I110" s="190"/>
      <c r="J110" s="95" t="s">
        <v>102</v>
      </c>
      <c r="K110" s="95" t="s">
        <v>103</v>
      </c>
      <c r="L110" s="190" t="s">
        <v>104</v>
      </c>
      <c r="M110" s="190"/>
      <c r="N110" s="190" t="s">
        <v>85</v>
      </c>
      <c r="O110" s="190"/>
      <c r="P110" s="190"/>
      <c r="Q110" s="191"/>
      <c r="R110" s="96"/>
    </row>
    <row r="111" spans="2:52" s="1" customFormat="1" ht="29.25" customHeight="1">
      <c r="B111" s="29"/>
      <c r="C111" s="68" t="s">
        <v>81</v>
      </c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183">
        <f>AZ111</f>
        <v>0</v>
      </c>
      <c r="O111" s="184"/>
      <c r="P111" s="184"/>
      <c r="Q111" s="184"/>
      <c r="R111" s="31"/>
      <c r="AI111" s="16" t="s">
        <v>54</v>
      </c>
      <c r="AJ111" s="16" t="s">
        <v>87</v>
      </c>
      <c r="AZ111" s="97">
        <f>AZ112</f>
        <v>0</v>
      </c>
    </row>
    <row r="112" spans="2:52" s="9" customFormat="1" ht="36.75" customHeight="1">
      <c r="B112" s="98"/>
      <c r="C112" s="99"/>
      <c r="D112" s="100" t="s">
        <v>302</v>
      </c>
      <c r="E112" s="100"/>
      <c r="F112" s="100"/>
      <c r="G112" s="100"/>
      <c r="H112" s="100"/>
      <c r="I112" s="100"/>
      <c r="J112" s="100"/>
      <c r="K112" s="100"/>
      <c r="L112" s="100"/>
      <c r="M112" s="100"/>
      <c r="N112" s="185">
        <f>AZ112</f>
        <v>0</v>
      </c>
      <c r="O112" s="186"/>
      <c r="P112" s="186"/>
      <c r="Q112" s="186"/>
      <c r="R112" s="101"/>
      <c r="AG112" s="102" t="s">
        <v>110</v>
      </c>
      <c r="AI112" s="103" t="s">
        <v>54</v>
      </c>
      <c r="AJ112" s="103" t="s">
        <v>55</v>
      </c>
      <c r="AN112" s="102" t="s">
        <v>105</v>
      </c>
      <c r="AZ112" s="104">
        <f>AZ113</f>
        <v>0</v>
      </c>
    </row>
    <row r="113" spans="2:52" s="9" customFormat="1" ht="19.5" customHeight="1">
      <c r="B113" s="98"/>
      <c r="C113" s="99"/>
      <c r="D113" s="105" t="s">
        <v>303</v>
      </c>
      <c r="E113" s="105"/>
      <c r="F113" s="105"/>
      <c r="G113" s="105"/>
      <c r="H113" s="105"/>
      <c r="I113" s="105"/>
      <c r="J113" s="105"/>
      <c r="K113" s="105"/>
      <c r="L113" s="105"/>
      <c r="M113" s="105"/>
      <c r="N113" s="178">
        <f>AZ113</f>
        <v>0</v>
      </c>
      <c r="O113" s="179"/>
      <c r="P113" s="179"/>
      <c r="Q113" s="179"/>
      <c r="R113" s="101"/>
      <c r="AG113" s="102" t="s">
        <v>110</v>
      </c>
      <c r="AI113" s="103" t="s">
        <v>54</v>
      </c>
      <c r="AJ113" s="103" t="s">
        <v>63</v>
      </c>
      <c r="AN113" s="102" t="s">
        <v>105</v>
      </c>
      <c r="AZ113" s="104">
        <f>SUM(AZ114:AZ121)</f>
        <v>0</v>
      </c>
    </row>
    <row r="114" spans="2:54" s="1" customFormat="1" ht="16.5" customHeight="1">
      <c r="B114" s="106"/>
      <c r="C114" s="107" t="s">
        <v>63</v>
      </c>
      <c r="D114" s="107" t="s">
        <v>106</v>
      </c>
      <c r="E114" s="108" t="s">
        <v>304</v>
      </c>
      <c r="F114" s="187" t="s">
        <v>305</v>
      </c>
      <c r="G114" s="187"/>
      <c r="H114" s="187"/>
      <c r="I114" s="187"/>
      <c r="J114" s="109" t="s">
        <v>306</v>
      </c>
      <c r="K114" s="110">
        <v>1</v>
      </c>
      <c r="L114" s="343">
        <v>0</v>
      </c>
      <c r="M114" s="343"/>
      <c r="N114" s="189">
        <f aca="true" t="shared" si="0" ref="N114:N120">PRODUCT(K114,L114)</f>
        <v>0</v>
      </c>
      <c r="O114" s="189"/>
      <c r="P114" s="189"/>
      <c r="Q114" s="189"/>
      <c r="R114" s="111"/>
      <c r="AG114" s="16" t="s">
        <v>307</v>
      </c>
      <c r="AI114" s="16" t="s">
        <v>106</v>
      </c>
      <c r="AJ114" s="16" t="s">
        <v>77</v>
      </c>
      <c r="AN114" s="16" t="s">
        <v>105</v>
      </c>
      <c r="AT114" s="112" t="e">
        <f>IF(#REF!="základní",N114,0)</f>
        <v>#REF!</v>
      </c>
      <c r="AU114" s="112" t="e">
        <f>IF(#REF!="snížená",N114,0)</f>
        <v>#REF!</v>
      </c>
      <c r="AV114" s="112" t="e">
        <f>IF(#REF!="zákl. přenesená",N114,0)</f>
        <v>#REF!</v>
      </c>
      <c r="AW114" s="112" t="e">
        <f>IF(#REF!="sníž. přenesená",N114,0)</f>
        <v>#REF!</v>
      </c>
      <c r="AX114" s="112" t="e">
        <f>IF(#REF!="nulová",N114,0)</f>
        <v>#REF!</v>
      </c>
      <c r="AY114" s="16" t="s">
        <v>63</v>
      </c>
      <c r="AZ114" s="112">
        <f aca="true" t="shared" si="1" ref="AZ114:AZ121">ROUND(L114*K114,2)</f>
        <v>0</v>
      </c>
      <c r="BA114" s="16" t="s">
        <v>307</v>
      </c>
      <c r="BB114" s="16" t="s">
        <v>308</v>
      </c>
    </row>
    <row r="115" spans="2:54" s="1" customFormat="1" ht="16.5" customHeight="1">
      <c r="B115" s="106"/>
      <c r="C115" s="107" t="s">
        <v>115</v>
      </c>
      <c r="D115" s="107" t="s">
        <v>106</v>
      </c>
      <c r="E115" s="108" t="s">
        <v>309</v>
      </c>
      <c r="F115" s="187" t="s">
        <v>310</v>
      </c>
      <c r="G115" s="187"/>
      <c r="H115" s="187"/>
      <c r="I115" s="187"/>
      <c r="J115" s="109" t="s">
        <v>306</v>
      </c>
      <c r="K115" s="110">
        <v>1</v>
      </c>
      <c r="L115" s="343">
        <v>0</v>
      </c>
      <c r="M115" s="343"/>
      <c r="N115" s="189">
        <f t="shared" si="0"/>
        <v>0</v>
      </c>
      <c r="O115" s="189"/>
      <c r="P115" s="189"/>
      <c r="Q115" s="189"/>
      <c r="R115" s="111"/>
      <c r="AG115" s="16" t="s">
        <v>307</v>
      </c>
      <c r="AI115" s="16" t="s">
        <v>106</v>
      </c>
      <c r="AJ115" s="16" t="s">
        <v>77</v>
      </c>
      <c r="AN115" s="16" t="s">
        <v>105</v>
      </c>
      <c r="AT115" s="112" t="e">
        <f>IF(#REF!="základní",N115,0)</f>
        <v>#REF!</v>
      </c>
      <c r="AU115" s="112" t="e">
        <f>IF(#REF!="snížená",N115,0)</f>
        <v>#REF!</v>
      </c>
      <c r="AV115" s="112" t="e">
        <f>IF(#REF!="zákl. přenesená",N115,0)</f>
        <v>#REF!</v>
      </c>
      <c r="AW115" s="112" t="e">
        <f>IF(#REF!="sníž. přenesená",N115,0)</f>
        <v>#REF!</v>
      </c>
      <c r="AX115" s="112" t="e">
        <f>IF(#REF!="nulová",N115,0)</f>
        <v>#REF!</v>
      </c>
      <c r="AY115" s="16" t="s">
        <v>63</v>
      </c>
      <c r="AZ115" s="112">
        <f t="shared" si="1"/>
        <v>0</v>
      </c>
      <c r="BA115" s="16" t="s">
        <v>307</v>
      </c>
      <c r="BB115" s="16" t="s">
        <v>311</v>
      </c>
    </row>
    <row r="116" spans="2:54" s="1" customFormat="1" ht="16.5" customHeight="1">
      <c r="B116" s="106"/>
      <c r="C116" s="107" t="s">
        <v>110</v>
      </c>
      <c r="D116" s="107" t="s">
        <v>106</v>
      </c>
      <c r="E116" s="108" t="s">
        <v>312</v>
      </c>
      <c r="F116" s="187" t="s">
        <v>313</v>
      </c>
      <c r="G116" s="187"/>
      <c r="H116" s="187"/>
      <c r="I116" s="187"/>
      <c r="J116" s="109" t="s">
        <v>306</v>
      </c>
      <c r="K116" s="110">
        <v>1</v>
      </c>
      <c r="L116" s="343">
        <v>0</v>
      </c>
      <c r="M116" s="343"/>
      <c r="N116" s="189">
        <f t="shared" si="0"/>
        <v>0</v>
      </c>
      <c r="O116" s="189"/>
      <c r="P116" s="189"/>
      <c r="Q116" s="189"/>
      <c r="R116" s="111"/>
      <c r="AG116" s="16" t="s">
        <v>307</v>
      </c>
      <c r="AI116" s="16" t="s">
        <v>106</v>
      </c>
      <c r="AJ116" s="16" t="s">
        <v>77</v>
      </c>
      <c r="AN116" s="16" t="s">
        <v>105</v>
      </c>
      <c r="AT116" s="112" t="e">
        <f>IF(#REF!="základní",N116,0)</f>
        <v>#REF!</v>
      </c>
      <c r="AU116" s="112" t="e">
        <f>IF(#REF!="snížená",N116,0)</f>
        <v>#REF!</v>
      </c>
      <c r="AV116" s="112" t="e">
        <f>IF(#REF!="zákl. přenesená",N116,0)</f>
        <v>#REF!</v>
      </c>
      <c r="AW116" s="112" t="e">
        <f>IF(#REF!="sníž. přenesená",N116,0)</f>
        <v>#REF!</v>
      </c>
      <c r="AX116" s="112" t="e">
        <f>IF(#REF!="nulová",N116,0)</f>
        <v>#REF!</v>
      </c>
      <c r="AY116" s="16" t="s">
        <v>63</v>
      </c>
      <c r="AZ116" s="112">
        <f t="shared" si="1"/>
        <v>0</v>
      </c>
      <c r="BA116" s="16" t="s">
        <v>307</v>
      </c>
      <c r="BB116" s="16" t="s">
        <v>314</v>
      </c>
    </row>
    <row r="117" spans="2:54" s="1" customFormat="1" ht="25.5" customHeight="1">
      <c r="B117" s="106"/>
      <c r="C117" s="107" t="s">
        <v>122</v>
      </c>
      <c r="D117" s="107" t="s">
        <v>106</v>
      </c>
      <c r="E117" s="108" t="s">
        <v>315</v>
      </c>
      <c r="F117" s="187" t="s">
        <v>316</v>
      </c>
      <c r="G117" s="187"/>
      <c r="H117" s="187"/>
      <c r="I117" s="187"/>
      <c r="J117" s="109" t="s">
        <v>306</v>
      </c>
      <c r="K117" s="110">
        <v>1</v>
      </c>
      <c r="L117" s="343">
        <v>0</v>
      </c>
      <c r="M117" s="343"/>
      <c r="N117" s="189">
        <f t="shared" si="0"/>
        <v>0</v>
      </c>
      <c r="O117" s="189"/>
      <c r="P117" s="189"/>
      <c r="Q117" s="189"/>
      <c r="R117" s="111"/>
      <c r="AG117" s="16" t="s">
        <v>307</v>
      </c>
      <c r="AI117" s="16" t="s">
        <v>106</v>
      </c>
      <c r="AJ117" s="16" t="s">
        <v>77</v>
      </c>
      <c r="AN117" s="16" t="s">
        <v>105</v>
      </c>
      <c r="AT117" s="112" t="e">
        <f>IF(#REF!="základní",N117,0)</f>
        <v>#REF!</v>
      </c>
      <c r="AU117" s="112" t="e">
        <f>IF(#REF!="snížená",N117,0)</f>
        <v>#REF!</v>
      </c>
      <c r="AV117" s="112" t="e">
        <f>IF(#REF!="zákl. přenesená",N117,0)</f>
        <v>#REF!</v>
      </c>
      <c r="AW117" s="112" t="e">
        <f>IF(#REF!="sníž. přenesená",N117,0)</f>
        <v>#REF!</v>
      </c>
      <c r="AX117" s="112" t="e">
        <f>IF(#REF!="nulová",N117,0)</f>
        <v>#REF!</v>
      </c>
      <c r="AY117" s="16" t="s">
        <v>63</v>
      </c>
      <c r="AZ117" s="112">
        <f t="shared" si="1"/>
        <v>0</v>
      </c>
      <c r="BA117" s="16" t="s">
        <v>307</v>
      </c>
      <c r="BB117" s="16" t="s">
        <v>317</v>
      </c>
    </row>
    <row r="118" spans="2:54" s="1" customFormat="1" ht="16.5" customHeight="1">
      <c r="B118" s="106"/>
      <c r="C118" s="107" t="s">
        <v>123</v>
      </c>
      <c r="D118" s="107" t="s">
        <v>106</v>
      </c>
      <c r="E118" s="108" t="s">
        <v>318</v>
      </c>
      <c r="F118" s="187" t="s">
        <v>319</v>
      </c>
      <c r="G118" s="187"/>
      <c r="H118" s="187"/>
      <c r="I118" s="187"/>
      <c r="J118" s="109" t="s">
        <v>306</v>
      </c>
      <c r="K118" s="110">
        <v>1</v>
      </c>
      <c r="L118" s="343">
        <v>0</v>
      </c>
      <c r="M118" s="343"/>
      <c r="N118" s="189">
        <f t="shared" si="0"/>
        <v>0</v>
      </c>
      <c r="O118" s="189"/>
      <c r="P118" s="189"/>
      <c r="Q118" s="189"/>
      <c r="R118" s="111"/>
      <c r="AG118" s="16" t="s">
        <v>307</v>
      </c>
      <c r="AI118" s="16" t="s">
        <v>106</v>
      </c>
      <c r="AJ118" s="16" t="s">
        <v>77</v>
      </c>
      <c r="AN118" s="16" t="s">
        <v>105</v>
      </c>
      <c r="AT118" s="112" t="e">
        <f>IF(#REF!="základní",N118,0)</f>
        <v>#REF!</v>
      </c>
      <c r="AU118" s="112" t="e">
        <f>IF(#REF!="snížená",N118,0)</f>
        <v>#REF!</v>
      </c>
      <c r="AV118" s="112" t="e">
        <f>IF(#REF!="zákl. přenesená",N118,0)</f>
        <v>#REF!</v>
      </c>
      <c r="AW118" s="112" t="e">
        <f>IF(#REF!="sníž. přenesená",N118,0)</f>
        <v>#REF!</v>
      </c>
      <c r="AX118" s="112" t="e">
        <f>IF(#REF!="nulová",N118,0)</f>
        <v>#REF!</v>
      </c>
      <c r="AY118" s="16" t="s">
        <v>63</v>
      </c>
      <c r="AZ118" s="112">
        <f t="shared" si="1"/>
        <v>0</v>
      </c>
      <c r="BA118" s="16" t="s">
        <v>307</v>
      </c>
      <c r="BB118" s="16" t="s">
        <v>320</v>
      </c>
    </row>
    <row r="119" spans="2:54" s="1" customFormat="1" ht="16.5" customHeight="1">
      <c r="B119" s="106"/>
      <c r="C119" s="107" t="s">
        <v>124</v>
      </c>
      <c r="D119" s="107" t="s">
        <v>106</v>
      </c>
      <c r="E119" s="108" t="s">
        <v>321</v>
      </c>
      <c r="F119" s="187" t="s">
        <v>322</v>
      </c>
      <c r="G119" s="187"/>
      <c r="H119" s="187"/>
      <c r="I119" s="187"/>
      <c r="J119" s="109" t="s">
        <v>306</v>
      </c>
      <c r="K119" s="110">
        <v>1</v>
      </c>
      <c r="L119" s="343">
        <v>0</v>
      </c>
      <c r="M119" s="343"/>
      <c r="N119" s="189">
        <f t="shared" si="0"/>
        <v>0</v>
      </c>
      <c r="O119" s="189"/>
      <c r="P119" s="189"/>
      <c r="Q119" s="189"/>
      <c r="R119" s="111"/>
      <c r="AG119" s="16" t="s">
        <v>307</v>
      </c>
      <c r="AI119" s="16" t="s">
        <v>106</v>
      </c>
      <c r="AJ119" s="16" t="s">
        <v>77</v>
      </c>
      <c r="AN119" s="16" t="s">
        <v>105</v>
      </c>
      <c r="AT119" s="112" t="e">
        <f>IF(#REF!="základní",N119,0)</f>
        <v>#REF!</v>
      </c>
      <c r="AU119" s="112" t="e">
        <f>IF(#REF!="snížená",N119,0)</f>
        <v>#REF!</v>
      </c>
      <c r="AV119" s="112" t="e">
        <f>IF(#REF!="zákl. přenesená",N119,0)</f>
        <v>#REF!</v>
      </c>
      <c r="AW119" s="112" t="e">
        <f>IF(#REF!="sníž. přenesená",N119,0)</f>
        <v>#REF!</v>
      </c>
      <c r="AX119" s="112" t="e">
        <f>IF(#REF!="nulová",N119,0)</f>
        <v>#REF!</v>
      </c>
      <c r="AY119" s="16" t="s">
        <v>63</v>
      </c>
      <c r="AZ119" s="112">
        <f t="shared" si="1"/>
        <v>0</v>
      </c>
      <c r="BA119" s="16" t="s">
        <v>307</v>
      </c>
      <c r="BB119" s="16" t="s">
        <v>323</v>
      </c>
    </row>
    <row r="120" spans="2:54" s="1" customFormat="1" ht="25.5" customHeight="1">
      <c r="B120" s="106"/>
      <c r="C120" s="107" t="s">
        <v>127</v>
      </c>
      <c r="D120" s="107" t="s">
        <v>106</v>
      </c>
      <c r="E120" s="108" t="s">
        <v>324</v>
      </c>
      <c r="F120" s="187" t="s">
        <v>325</v>
      </c>
      <c r="G120" s="187"/>
      <c r="H120" s="187"/>
      <c r="I120" s="187"/>
      <c r="J120" s="109" t="s">
        <v>306</v>
      </c>
      <c r="K120" s="110">
        <v>1</v>
      </c>
      <c r="L120" s="343">
        <v>0</v>
      </c>
      <c r="M120" s="343"/>
      <c r="N120" s="189">
        <f t="shared" si="0"/>
        <v>0</v>
      </c>
      <c r="O120" s="189"/>
      <c r="P120" s="189"/>
      <c r="Q120" s="189"/>
      <c r="R120" s="111"/>
      <c r="AG120" s="16" t="s">
        <v>307</v>
      </c>
      <c r="AI120" s="16" t="s">
        <v>106</v>
      </c>
      <c r="AJ120" s="16" t="s">
        <v>77</v>
      </c>
      <c r="AN120" s="16" t="s">
        <v>105</v>
      </c>
      <c r="AT120" s="112" t="e">
        <f>IF(#REF!="základní",N120,0)</f>
        <v>#REF!</v>
      </c>
      <c r="AU120" s="112" t="e">
        <f>IF(#REF!="snížená",N120,0)</f>
        <v>#REF!</v>
      </c>
      <c r="AV120" s="112" t="e">
        <f>IF(#REF!="zákl. přenesená",N120,0)</f>
        <v>#REF!</v>
      </c>
      <c r="AW120" s="112" t="e">
        <f>IF(#REF!="sníž. přenesená",N120,0)</f>
        <v>#REF!</v>
      </c>
      <c r="AX120" s="112" t="e">
        <f>IF(#REF!="nulová",N120,0)</f>
        <v>#REF!</v>
      </c>
      <c r="AY120" s="16" t="s">
        <v>63</v>
      </c>
      <c r="AZ120" s="112">
        <f t="shared" si="1"/>
        <v>0</v>
      </c>
      <c r="BA120" s="16" t="s">
        <v>307</v>
      </c>
      <c r="BB120" s="16" t="s">
        <v>326</v>
      </c>
    </row>
    <row r="121" spans="2:54" s="1" customFormat="1" ht="16.5" customHeight="1">
      <c r="B121" s="106"/>
      <c r="C121" s="107"/>
      <c r="D121" s="107"/>
      <c r="E121" s="108"/>
      <c r="F121" s="187"/>
      <c r="G121" s="187"/>
      <c r="H121" s="187"/>
      <c r="I121" s="187"/>
      <c r="J121" s="109"/>
      <c r="K121" s="110"/>
      <c r="L121" s="189"/>
      <c r="M121" s="189"/>
      <c r="N121" s="189"/>
      <c r="O121" s="189"/>
      <c r="P121" s="189"/>
      <c r="Q121" s="189"/>
      <c r="R121" s="111"/>
      <c r="AG121" s="16" t="s">
        <v>307</v>
      </c>
      <c r="AI121" s="16" t="s">
        <v>106</v>
      </c>
      <c r="AJ121" s="16" t="s">
        <v>77</v>
      </c>
      <c r="AN121" s="16" t="s">
        <v>105</v>
      </c>
      <c r="AT121" s="112" t="e">
        <f>IF(#REF!="základní",N121,0)</f>
        <v>#REF!</v>
      </c>
      <c r="AU121" s="112" t="e">
        <f>IF(#REF!="snížená",N121,0)</f>
        <v>#REF!</v>
      </c>
      <c r="AV121" s="112" t="e">
        <f>IF(#REF!="zákl. přenesená",N121,0)</f>
        <v>#REF!</v>
      </c>
      <c r="AW121" s="112" t="e">
        <f>IF(#REF!="sníž. přenesená",N121,0)</f>
        <v>#REF!</v>
      </c>
      <c r="AX121" s="112" t="e">
        <f>IF(#REF!="nulová",N121,0)</f>
        <v>#REF!</v>
      </c>
      <c r="AY121" s="16" t="s">
        <v>63</v>
      </c>
      <c r="AZ121" s="112">
        <f t="shared" si="1"/>
        <v>0</v>
      </c>
      <c r="BA121" s="16" t="s">
        <v>307</v>
      </c>
      <c r="BB121" s="16" t="s">
        <v>327</v>
      </c>
    </row>
    <row r="122" spans="2:18" s="1" customFormat="1" ht="6.75" customHeight="1">
      <c r="B122" s="53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5"/>
    </row>
  </sheetData>
  <sheetProtection/>
  <mergeCells count="78">
    <mergeCell ref="O9:P9"/>
    <mergeCell ref="O11:P11"/>
    <mergeCell ref="O12:P12"/>
    <mergeCell ref="O14:P14"/>
    <mergeCell ref="C2:Q2"/>
    <mergeCell ref="C4:Q4"/>
    <mergeCell ref="F6:P6"/>
    <mergeCell ref="F7:P7"/>
    <mergeCell ref="O21:P21"/>
    <mergeCell ref="E24:L24"/>
    <mergeCell ref="M27:P27"/>
    <mergeCell ref="M28:P28"/>
    <mergeCell ref="O15:P15"/>
    <mergeCell ref="O17:P17"/>
    <mergeCell ref="O18:P18"/>
    <mergeCell ref="O20:P20"/>
    <mergeCell ref="H34:J34"/>
    <mergeCell ref="M34:P34"/>
    <mergeCell ref="H35:J35"/>
    <mergeCell ref="M35:P35"/>
    <mergeCell ref="M30:P30"/>
    <mergeCell ref="H32:J32"/>
    <mergeCell ref="M32:P32"/>
    <mergeCell ref="H33:J33"/>
    <mergeCell ref="M33:P33"/>
    <mergeCell ref="F78:P78"/>
    <mergeCell ref="F79:P79"/>
    <mergeCell ref="M81:P81"/>
    <mergeCell ref="M83:Q83"/>
    <mergeCell ref="H36:J36"/>
    <mergeCell ref="M36:P36"/>
    <mergeCell ref="L38:P38"/>
    <mergeCell ref="C76:Q76"/>
    <mergeCell ref="N89:Q89"/>
    <mergeCell ref="N90:Q90"/>
    <mergeCell ref="N92:Q92"/>
    <mergeCell ref="L94:Q94"/>
    <mergeCell ref="M84:Q84"/>
    <mergeCell ref="C86:G86"/>
    <mergeCell ref="N86:Q86"/>
    <mergeCell ref="N88:Q88"/>
    <mergeCell ref="N110:Q110"/>
    <mergeCell ref="F114:I114"/>
    <mergeCell ref="L114:M114"/>
    <mergeCell ref="N114:Q114"/>
    <mergeCell ref="N111:Q111"/>
    <mergeCell ref="C100:Q100"/>
    <mergeCell ref="F102:P102"/>
    <mergeCell ref="F103:P103"/>
    <mergeCell ref="M105:P105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20:I120"/>
    <mergeCell ref="L120:M120"/>
    <mergeCell ref="N120:Q120"/>
    <mergeCell ref="F116:I116"/>
    <mergeCell ref="L116:M116"/>
    <mergeCell ref="N116:Q116"/>
    <mergeCell ref="F117:I117"/>
    <mergeCell ref="L117:M117"/>
    <mergeCell ref="N117:Q117"/>
    <mergeCell ref="F115:I115"/>
    <mergeCell ref="L115:M115"/>
    <mergeCell ref="H1:K1"/>
    <mergeCell ref="N112:Q112"/>
    <mergeCell ref="N113:Q113"/>
    <mergeCell ref="M107:Q107"/>
    <mergeCell ref="M108:Q108"/>
    <mergeCell ref="N115:Q115"/>
    <mergeCell ref="F110:I110"/>
    <mergeCell ref="L110:M110"/>
  </mergeCells>
  <hyperlinks>
    <hyperlink ref="F1:G1" location="C2" display="1) Krycí list rozpočtu"/>
    <hyperlink ref="H1:K1" location="C86" display="2) Rekapitulace rozpočtu"/>
    <hyperlink ref="L1" location="C110" display="3) Rozpočet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DESKTOP-4NS5FKT\uzivatel</dc:creator>
  <cp:keywords/>
  <dc:description/>
  <cp:lastModifiedBy>Lajerová</cp:lastModifiedBy>
  <cp:lastPrinted>2017-10-16T11:07:58Z</cp:lastPrinted>
  <dcterms:created xsi:type="dcterms:W3CDTF">2017-09-12T07:07:18Z</dcterms:created>
  <dcterms:modified xsi:type="dcterms:W3CDTF">2017-10-16T11:45:25Z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