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5055" activeTab="0"/>
  </bookViews>
  <sheets>
    <sheet name="Rekapitulace stavby" sheetId="1" r:id="rId1"/>
    <sheet name="SO 01 - úsek A" sheetId="2" r:id="rId2"/>
    <sheet name="SO 02 - úsek B" sheetId="3" r:id="rId3"/>
    <sheet name="SO 03 - úsek C" sheetId="4" r:id="rId4"/>
    <sheet name="SO 04 - VRN" sheetId="5" r:id="rId5"/>
    <sheet name="Pokyny pro vyplnění" sheetId="6" r:id="rId6"/>
  </sheets>
  <definedNames>
    <definedName name="_xlnm._FilterDatabase" localSheetId="1" hidden="1">'SO 01 - úsek A'!$C$85:$K$227</definedName>
    <definedName name="_xlnm._FilterDatabase" localSheetId="2" hidden="1">'SO 02 - úsek B'!$C$84:$K$157</definedName>
    <definedName name="_xlnm._FilterDatabase" localSheetId="3" hidden="1">'SO 03 - úsek C'!$C$84:$K$163</definedName>
    <definedName name="_xlnm._FilterDatabase" localSheetId="4" hidden="1">'SO 04 - VRN'!$C$77:$K$88</definedName>
    <definedName name="_xlnm.Print_Titles" localSheetId="0">'Rekapitulace stavby'!$49:$49</definedName>
    <definedName name="_xlnm.Print_Titles" localSheetId="1">'SO 01 - úsek A'!$85:$85</definedName>
    <definedName name="_xlnm.Print_Titles" localSheetId="2">'SO 02 - úsek B'!$84:$84</definedName>
    <definedName name="_xlnm.Print_Titles" localSheetId="3">'SO 03 - úsek C'!$84:$84</definedName>
    <definedName name="_xlnm.Print_Titles" localSheetId="4">'SO 04 - VRN'!$77:$77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01 - úsek A'!$C$4:$J$36,'SO 01 - úsek A'!$C$42:$J$67,'SO 01 - úsek A'!$C$73:$K$227</definedName>
    <definedName name="_xlnm.Print_Area" localSheetId="2">'SO 02 - úsek B'!$C$4:$J$36,'SO 02 - úsek B'!$C$42:$J$66,'SO 02 - úsek B'!$C$72:$K$157</definedName>
    <definedName name="_xlnm.Print_Area" localSheetId="3">'SO 03 - úsek C'!$C$4:$J$36,'SO 03 - úsek C'!$C$42:$J$66,'SO 03 - úsek C'!$C$72:$K$163</definedName>
    <definedName name="_xlnm.Print_Area" localSheetId="4">'SO 04 - VRN'!$C$4:$J$36,'SO 04 - VRN'!$C$42:$J$59,'SO 04 - VRN'!$C$65:$K$88</definedName>
  </definedNames>
  <calcPr fullCalcOnLoad="1"/>
</workbook>
</file>

<file path=xl/sharedStrings.xml><?xml version="1.0" encoding="utf-8"?>
<sst xmlns="http://schemas.openxmlformats.org/spreadsheetml/2006/main" count="3821" uniqueCount="692">
  <si>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</si>
  <si>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</si>
  <si>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</si>
  <si>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</si>
  <si>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</si>
  <si>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</si>
  <si>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</si>
  <si>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{a0d25639-5410-4f0d-aa65-d629205a0fd7}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</si>
  <si>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</si>
  <si>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</si>
  <si>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</si>
  <si>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</si>
  <si>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</si>
  <si>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</si>
  <si>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</si>
  <si>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</si>
  <si>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3/2015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</si>
  <si>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</si>
  <si>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</si>
  <si>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Mariánskolázeňský potok - oprava koryta_vsII</t>
  </si>
  <si>
    <t>0,1</t>
  </si>
  <si>
    <t>KSO:</t>
  </si>
  <si>
    <t/>
  </si>
  <si>
    <t>CC-CZ:</t>
  </si>
  <si>
    <t>1</t>
  </si>
  <si>
    <t>Místo:</t>
  </si>
  <si>
    <t>Praha - Malá Chuchle</t>
  </si>
  <si>
    <t>Datum:</t>
  </si>
  <si>
    <t>19. 5. 2015</t>
  </si>
  <si>
    <t>10</t>
  </si>
  <si>
    <t>100</t>
  </si>
  <si>
    <t>Zadavatel:</t>
  </si>
  <si>
    <t>IČ:</t>
  </si>
  <si>
    <t>Hlavní město Praha</t>
  </si>
  <si>
    <t>DIČ:</t>
  </si>
  <si>
    <t>Uchazeč:</t>
  </si>
  <si>
    <t>Vyplň údaj</t>
  </si>
  <si>
    <t>Projektant:</t>
  </si>
  <si>
    <t>Envicons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</si>
  <si>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</si>
  <si>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</si>
  <si>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</si>
  <si>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</si>
  <si>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</si>
  <si>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</si>
  <si>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</si>
  <si>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</si>
  <si>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</si>
  <si>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</si>
  <si>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</si>
  <si>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</si>
  <si>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</si>
  <si>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</si>
  <si>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</si>
  <si>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</si>
  <si>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</si>
  <si>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</si>
  <si>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</si>
  <si>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</si>
  <si>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</si>
  <si>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</si>
  <si>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</si>
  <si>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</si>
  <si>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</si>
  <si>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</si>
  <si>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</si>
  <si>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</si>
  <si>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</si>
  <si>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</si>
  <si>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</si>
  <si>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</si>
  <si>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</si>
  <si>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</si>
  <si>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</si>
  <si>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</si>
  <si>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</si>
  <si>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</si>
  <si>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</si>
  <si>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</si>
  <si>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</si>
  <si>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</si>
  <si>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úsek A</t>
  </si>
  <si>
    <t>STA</t>
  </si>
  <si>
    <t>{5187c910-a916-4112-a137-4c89eb93ee83}</t>
  </si>
  <si>
    <t>2</t>
  </si>
  <si>
    <t>SO 02</t>
  </si>
  <si>
    <t>úsek B</t>
  </si>
  <si>
    <t>{d44c951d-f414-463e-951e-e18e8f869c9c}</t>
  </si>
  <si>
    <t>SO 03</t>
  </si>
  <si>
    <t>úsek C</t>
  </si>
  <si>
    <t>{abd32313-18f1-45b4-862c-88de577ec932}</t>
  </si>
  <si>
    <t>SO 04</t>
  </si>
  <si>
    <t>VRN</t>
  </si>
  <si>
    <t>{f1defeb7-a240-4873-8eeb-ff7bed3e9fc1}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</si>
  <si>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</si>
  <si>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</si>
  <si>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</si>
  <si>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</si>
  <si>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</si>
  <si>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</si>
  <si>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</si>
  <si>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01 - úsek A</t>
  </si>
  <si>
    <t>Praha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</si>
  <si>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</si>
  <si>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</si>
  <si>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</si>
  <si>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</si>
  <si>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</si>
  <si>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</si>
  <si>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</si>
  <si>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</si>
  <si>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</si>
  <si>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</si>
  <si>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</si>
  <si>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</si>
  <si>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</si>
  <si>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</si>
  <si>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</si>
  <si>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</si>
  <si>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</si>
  <si>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</si>
  <si>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</si>
  <si>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</si>
  <si>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</si>
  <si>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</si>
  <si>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</si>
  <si>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</si>
  <si>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</si>
  <si>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</si>
  <si>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</si>
  <si>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</si>
  <si>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</si>
  <si>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</si>
  <si>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</si>
  <si>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</si>
  <si>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</si>
  <si>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</si>
  <si>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</si>
  <si>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s odstraněním kořenů průměru kmene do 100 mm do sklonu terénu 1 : 5, při celkové ploše do 1 000 m2</t>
  </si>
  <si>
    <t>m2</t>
  </si>
  <si>
    <t>CS ÚRS 2015 01</t>
  </si>
  <si>
    <t>4</t>
  </si>
  <si>
    <t>-1692995078</t>
  </si>
  <si>
    <t>P</t>
  </si>
  <si>
    <t>Poznámka k položce:
D.1.1.a Technická zpráva</t>
  </si>
  <si>
    <t>111201401</t>
  </si>
  <si>
    <t>Spálení odstraněných křovin a stromů na hromadách průměru kmene do 100 mm pro jakoukoliv plochu</t>
  </si>
  <si>
    <t>1531757628</t>
  </si>
  <si>
    <t>3</t>
  </si>
  <si>
    <t>112201101</t>
  </si>
  <si>
    <t>Odstranění pařezů s jejich vykopáním, vytrháním nebo odstřelením, s přesekáním kořenů průměru přes 100 do 300 mm</t>
  </si>
  <si>
    <t>kus</t>
  </si>
  <si>
    <t>-1145513845</t>
  </si>
  <si>
    <t>112201102</t>
  </si>
  <si>
    <t>Odstranění pařezů s jejich vykopáním, vytrháním nebo odstřelením, s přesekáním kořenů průměru přes 300 do 500 mm</t>
  </si>
  <si>
    <t>1641322789</t>
  </si>
  <si>
    <t>5</t>
  </si>
  <si>
    <t>112211111</t>
  </si>
  <si>
    <t>Spálení pařezů na hromadách průměru přes 0,10 do 0,30 m</t>
  </si>
  <si>
    <t>-1932334728</t>
  </si>
  <si>
    <t>6</t>
  </si>
  <si>
    <t>112211112</t>
  </si>
  <si>
    <t>Spálení pařezů na hromadách průměru přes 0,30 do 0,50 m</t>
  </si>
  <si>
    <t>-1160500620</t>
  </si>
  <si>
    <t>7</t>
  </si>
  <si>
    <t>114203201</t>
  </si>
  <si>
    <t>Očištění lomového kamene nebo betonových tvárnic získaných při rozebrání dlažeb, záhozů, rovnanin a soustřeďovacích staveb od hlíny nebo písku</t>
  </si>
  <si>
    <t>m3</t>
  </si>
  <si>
    <t>-1464376868</t>
  </si>
  <si>
    <t>Poznámka k položce:
Výkres 01.1</t>
  </si>
  <si>
    <t>VV</t>
  </si>
  <si>
    <t>(50*0,2*2)</t>
  </si>
  <si>
    <t>8</t>
  </si>
  <si>
    <t>114203202</t>
  </si>
  <si>
    <t>Očištění lomového kamene nebo betonových tvárnic získaných při rozebrání dlažeb, záhozů, rovnanin a soustřeďovacích staveb od malty</t>
  </si>
  <si>
    <t>-597145584</t>
  </si>
  <si>
    <t>50*0,15*2</t>
  </si>
  <si>
    <t>9</t>
  </si>
  <si>
    <t>114203301</t>
  </si>
  <si>
    <t>Třídění lomového kamene nebo betonových tvárnic získaných při rozebrání dlažeb, záhozů, rovnanin a soustřeďovacích staveb podle druhu, velikosti nebo tvaru</t>
  </si>
  <si>
    <t>874521428</t>
  </si>
  <si>
    <t>Poznámka k položce:
položky 7 + 8, Výkres 01.1</t>
  </si>
  <si>
    <t>115001105R</t>
  </si>
  <si>
    <t>Převedení vody potrubím průměru DN přes 300 do 600</t>
  </si>
  <si>
    <t>m</t>
  </si>
  <si>
    <t>-88605933</t>
  </si>
  <si>
    <t>11</t>
  </si>
  <si>
    <t>115101201</t>
  </si>
  <si>
    <t>Čerpání vody na dopravní výšku do 10 m s uvažovaným průměrným přítokem do 500 l/min</t>
  </si>
  <si>
    <t>hod</t>
  </si>
  <si>
    <t>-1131763675</t>
  </si>
  <si>
    <t>20*8</t>
  </si>
  <si>
    <t>12</t>
  </si>
  <si>
    <t>115101301</t>
  </si>
  <si>
    <t>Pohotovost záložní čerpací soupravy pro dopravní výšku do 10 m s uvažovaným průměrným přítokem do 500 l/min</t>
  </si>
  <si>
    <t>den</t>
  </si>
  <si>
    <t>798706630</t>
  </si>
  <si>
    <t>13</t>
  </si>
  <si>
    <t>119001401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</si>
  <si>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</si>
  <si>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1130457461</t>
  </si>
  <si>
    <t>14</t>
  </si>
  <si>
    <t>119001422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</si>
  <si>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přes 3 do 6 kabelů</t>
  </si>
  <si>
    <t>-993638125</t>
  </si>
  <si>
    <t>120901113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</si>
  <si>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maltu cementovou</t>
  </si>
  <si>
    <t>-1127946888</t>
  </si>
  <si>
    <t>(50*0,15*2)+(50*1*0,2)</t>
  </si>
  <si>
    <t>16</t>
  </si>
  <si>
    <t>120901114</t>
  </si>
  <si>
    <t>Bourání konstrukcí v odkopávkách a prokopávkách, korytech vodotečí, melioračních kanálech - ručně s přemístěním suti na hromady na vzdálenost do 20 m nebo s naložením na dopravní prostředek ze zdiva kamenného, pro jakýkoliv druh kamene na sucho</t>
  </si>
  <si>
    <t>306631235</t>
  </si>
  <si>
    <t>(30+20)*0,2*2</t>
  </si>
  <si>
    <t>17</t>
  </si>
  <si>
    <t>120901121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</si>
  <si>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</si>
  <si>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-125734201</t>
  </si>
  <si>
    <t>12*0,5*0,15*2</t>
  </si>
  <si>
    <t>18</t>
  </si>
  <si>
    <t>121101101</t>
  </si>
  <si>
    <t>Sejmutí ornice nebo lesní půdy s vodorovným přemístěním na hromady v místě upotřebení nebo na dočasné či trvalé skládky se složením, na vzdálenost do 50 m</t>
  </si>
  <si>
    <t>1082235341</t>
  </si>
  <si>
    <t>Poznámka k položce:
odečteno z pracovních řezů</t>
  </si>
  <si>
    <t>8,4+14+13,75+13,75+16,25+20,75+28,5+16,25+25+32,25</t>
  </si>
  <si>
    <t>19</t>
  </si>
  <si>
    <t>122101101</t>
  </si>
  <si>
    <t>Odkopávky a prokopávky nezapažené s přehozením výkopku na vzdálenost do 3 m nebo s naložením na dopravní prostředek v horninách tř. 1 a 2 do 100 m3</t>
  </si>
  <si>
    <t>-1309422594</t>
  </si>
  <si>
    <t>3,47+16,08</t>
  </si>
  <si>
    <t>20</t>
  </si>
  <si>
    <t>124203101</t>
  </si>
  <si>
    <t>Vykopávky pro koryta vodotečí s přehozením výkopku na vzdálenost do 3 m nebo s naložením na dopravní prostředek v hornině tř. 3 do 1 000 m3</t>
  </si>
  <si>
    <t>-1226759828</t>
  </si>
  <si>
    <t>Poznámka k položce:
Výkres 01.1, Výkres 01.8</t>
  </si>
  <si>
    <t>0,74*50</t>
  </si>
  <si>
    <t>131203102</t>
  </si>
  <si>
    <t>Hloubení zapažených i nezapažených jam ručním nebo pneumatickým nářadím s urovnáním dna do předepsaného profilu a spádu v horninách tř. 3 nesoudržných</t>
  </si>
  <si>
    <t>262540523</t>
  </si>
  <si>
    <t>50*1,2*0,1</t>
  </si>
  <si>
    <t>22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</si>
  <si>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</si>
  <si>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</si>
  <si>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-124088467</t>
  </si>
  <si>
    <t>19,55+37+6</t>
  </si>
  <si>
    <t>23</t>
  </si>
  <si>
    <t>162201211</t>
  </si>
  <si>
    <t>Vodorovné přemístění výkopku stavebním kolečkem s vyprázdněním kolečka na hromady nebo do dopravního prostředku na vzdálenost do 10 m z horniny tř. 1 až 4</t>
  </si>
  <si>
    <t>-1538658121</t>
  </si>
  <si>
    <t>24</t>
  </si>
  <si>
    <t>162201219</t>
  </si>
  <si>
    <t>Vodorovné přemístění výkopku stavebním kolečkem s vyprázdněním kolečka na hromady nebo do dopravního prostředku na vzdálenost do 10 m z horniny Příplatek k ceně za každých dalších 10 m</t>
  </si>
  <si>
    <t>40045091</t>
  </si>
  <si>
    <t>62,55*5</t>
  </si>
  <si>
    <t>25</t>
  </si>
  <si>
    <t>162201401</t>
  </si>
  <si>
    <t>Vodorovné přemístění větví, kmenů nebo pařezů s naložením, složením a dopravou do 1000 m větví stromů listnatých, průměru kmene přes 100 do 300 mm</t>
  </si>
  <si>
    <t>1957560220</t>
  </si>
  <si>
    <t>26</t>
  </si>
  <si>
    <t>162201402</t>
  </si>
  <si>
    <t>Vodorovné přemístění větví, kmenů nebo pařezů s naložením, složením a dopravou do 1000 m větví stromů listnatých, průměru kmene přes 300 do 500 mm</t>
  </si>
  <si>
    <t>-412188654</t>
  </si>
  <si>
    <t>27</t>
  </si>
  <si>
    <t>162301501</t>
  </si>
  <si>
    <t>Vodorovné přemístění smýcených křovin do průměru kmene 100 mm na vzdálenost do 5 000 m</t>
  </si>
  <si>
    <t>842866921</t>
  </si>
  <si>
    <t>28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</si>
  <si>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</si>
  <si>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</si>
  <si>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1864030344</t>
  </si>
  <si>
    <t>62,55-5,86</t>
  </si>
  <si>
    <t>29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</si>
  <si>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</si>
  <si>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</si>
  <si>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706882580</t>
  </si>
  <si>
    <t>56,69*15</t>
  </si>
  <si>
    <t>30</t>
  </si>
  <si>
    <t>171101101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</si>
  <si>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</si>
  <si>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677122457</t>
  </si>
  <si>
    <t>0,25+0,35+0,3+0,3+0,3+0,3+1,5+0,13+1,15+1,28</t>
  </si>
  <si>
    <t>31</t>
  </si>
  <si>
    <t>174201201</t>
  </si>
  <si>
    <t>Zásyp jam po pařezech výkopkem z horniny získané při dobývání pařezů s hrubým urovnáním povrchu zasypávky průměru pařezu přes 100 do 300 mm</t>
  </si>
  <si>
    <t>2068583077</t>
  </si>
  <si>
    <t>32</t>
  </si>
  <si>
    <t>174201202</t>
  </si>
  <si>
    <t>Zásyp jam po pařezech výkopkem z horniny získané při dobývání pařezů s hrubým urovnáním povrchu zasypávky průměru pařezu přes 300 do 500 mm</t>
  </si>
  <si>
    <t>-1874536816</t>
  </si>
  <si>
    <t>33</t>
  </si>
  <si>
    <t>181411123</t>
  </si>
  <si>
    <t>Založení trávníku na půdě předem připravené plochy do 1000 m2 výsevem včetně utažení lučního na svahu přes 1:2 do 1:1</t>
  </si>
  <si>
    <t>-1112008057</t>
  </si>
  <si>
    <t>34</t>
  </si>
  <si>
    <t>M</t>
  </si>
  <si>
    <t>005724740</t>
  </si>
  <si>
    <t>osiva pícnin směsi travní balení obvykle 25 kg technická - svahová (10 kg)</t>
  </si>
  <si>
    <t>kg</t>
  </si>
  <si>
    <t>-351038643</t>
  </si>
  <si>
    <t>66,75*0,015 "Přepočtené koeficientem množství</t>
  </si>
  <si>
    <t>35</t>
  </si>
  <si>
    <t>181951101</t>
  </si>
  <si>
    <t>Úprava pláně vyrovnáním výškových rozdílů v hornině tř. 1 až 4 bez zhutnění</t>
  </si>
  <si>
    <t>1756125959</t>
  </si>
  <si>
    <t>5,75+9,75+9,75+9,75+9+9+9,75+9+9,75+14,63</t>
  </si>
  <si>
    <t>36</t>
  </si>
  <si>
    <t>182101101</t>
  </si>
  <si>
    <t>Svahování trvalých svahů do projektovaných profilů s potřebným přemístěním výkopku při svahování v zářezech v hornině tř. 1 až 4</t>
  </si>
  <si>
    <t>-1532446170</t>
  </si>
  <si>
    <t>37</t>
  </si>
  <si>
    <t>182301121</t>
  </si>
  <si>
    <t>Rozprostření a urovnání ornice ve svahu sklonu přes 1:5 při souvislé ploše do 500 m2, tl. vrstvy do 100 mm</t>
  </si>
  <si>
    <t>757364846</t>
  </si>
  <si>
    <t>Zakládání</t>
  </si>
  <si>
    <t>38</t>
  </si>
  <si>
    <t>212755213</t>
  </si>
  <si>
    <t>Trativody bez lože z drenážních trubek plastových flexibilních D 80 mm</t>
  </si>
  <si>
    <t>-2074513765</t>
  </si>
  <si>
    <t>Svislé a kompletní konstrukce</t>
  </si>
  <si>
    <t>39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</si>
  <si>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</si>
  <si>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</si>
  <si>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949046330</t>
  </si>
  <si>
    <t>50*0,3*0,5*2</t>
  </si>
  <si>
    <t>40</t>
  </si>
  <si>
    <t>313166630</t>
  </si>
  <si>
    <t>sítě drátěné z ostatních neušlechtilých ocelí tříd 10 a 11, povrch matný sítě svařované výztužné -  KARI ocelový drát KARI  (DIN 488) KY 49 100  x 100 mm    D = 8 mm, 3 x 2 m</t>
  </si>
  <si>
    <t>1453046691</t>
  </si>
  <si>
    <t>41</t>
  </si>
  <si>
    <t>272840600</t>
  </si>
  <si>
    <t>pásy pryžové dilatační M 3746</t>
  </si>
  <si>
    <t>-1663238893</t>
  </si>
  <si>
    <t>Poznámka k položce:
D.1.1.a Technická zpráva, Výkres 01.1</t>
  </si>
  <si>
    <t>1,6*5</t>
  </si>
  <si>
    <t>42</t>
  </si>
  <si>
    <t>583438820</t>
  </si>
  <si>
    <t>kamenivo přírodní drcené hutné pro stavební účely PDK (drobné, hrubé a štěrkodrť) kamenivo drcené hrubé d&gt;=2 a D&lt;=45 mm (ČSN EN 13043 ) d&gt;=2 a D&gt;=4 mm (ČSN EN 12620, ČSN EN 13139 ) d&gt;=1 a D&gt;=2 mm (ČSN EN 13242) frakce   8-16   Výkleky</t>
  </si>
  <si>
    <t>t</t>
  </si>
  <si>
    <t>-134491285</t>
  </si>
  <si>
    <t>130*0,1*1,8</t>
  </si>
  <si>
    <t>43</t>
  </si>
  <si>
    <t>321311115</t>
  </si>
  <si>
    <t>Konstrukce z betonu vodních staveb přehrad, jezů a plavebních komor, spodní stavby vodních elektráren, jader přehrad, odběrných věží a výpustných zařízení, opěrných zdí, šachet, šachtic a ostatních konstrukcí prostého pro prostředí s mrazovými cykly C 25/30 XF3</t>
  </si>
  <si>
    <t>1268701140</t>
  </si>
  <si>
    <t>Poznámka k položce:
Výkres 01.1, Výkres 01.8, Výkres 01.11</t>
  </si>
  <si>
    <t>50*1*0,4+50*(0,12+0,12)</t>
  </si>
  <si>
    <t>Vodorovné konstrukce</t>
  </si>
  <si>
    <t>44</t>
  </si>
  <si>
    <t>451561111</t>
  </si>
  <si>
    <t>Lože pod dlažby z kameniva drceného drobného, tl. vrstvy do 100 mm</t>
  </si>
  <si>
    <t>1042202553</t>
  </si>
  <si>
    <t>50*1,6+50*0,5*2</t>
  </si>
  <si>
    <t>45</t>
  </si>
  <si>
    <t>465511127</t>
  </si>
  <si>
    <t>Dlažba z lomového kamene lomařsky upraveného na sucho s vyklínováním kamenem, s vyplněním spár těženým kamenivem, drnem nebo ornicí s osetím, tl. kamene 200 mm</t>
  </si>
  <si>
    <t>1110505079</t>
  </si>
  <si>
    <t>(1,05+2,2+1,05+2,3+2,1+2,9+0,67+3,5+3,2+4,5)/0,2</t>
  </si>
  <si>
    <t>46</t>
  </si>
  <si>
    <t>465513127</t>
  </si>
  <si>
    <t>Dlažba z lomového kamene lomařsky upraveného na cementovou maltu, s vyspárováním cementovou maltou, tl. kamene 200 mm</t>
  </si>
  <si>
    <t>60974642</t>
  </si>
  <si>
    <t>(50*1*0,2)/0,2</t>
  </si>
  <si>
    <t>Úpravy povrchů, podlahy a osazování výplní</t>
  </si>
  <si>
    <t>Ostatní konstrukce a práce-bourání</t>
  </si>
  <si>
    <t>99</t>
  </si>
  <si>
    <t>Přesun hmot</t>
  </si>
  <si>
    <t>997</t>
  </si>
  <si>
    <t>Přesun sutě</t>
  </si>
  <si>
    <t>47</t>
  </si>
  <si>
    <t>997002511</t>
  </si>
  <si>
    <t>Vodorovné přemístění suti a vybouraných hmot bez naložení, se složením a hrubým urovnáním na vzdálenost do 1 km</t>
  </si>
  <si>
    <t>104433309</t>
  </si>
  <si>
    <t>(2,5+10+20)*1,8</t>
  </si>
  <si>
    <t>48</t>
  </si>
  <si>
    <t>997002519</t>
  </si>
  <si>
    <t>Vodorovné přemístění suti a vybouraných hmot bez naložení, se složením a hrubým urovnáním Příplatek k ceně za každý další i započatý 1 km přes 1 km</t>
  </si>
  <si>
    <t>-757712667</t>
  </si>
  <si>
    <t>22,5*24</t>
  </si>
  <si>
    <t>49</t>
  </si>
  <si>
    <t>997002611</t>
  </si>
  <si>
    <t>Nakládání suti a vybouraných hmot na dopravní prostředek pro vodorovné přemístění</t>
  </si>
  <si>
    <t>-907125398</t>
  </si>
  <si>
    <t>50</t>
  </si>
  <si>
    <t>997013801</t>
  </si>
  <si>
    <t>Poplatek za uložení stavebního odpadu na skládce (skládkovné) betonového</t>
  </si>
  <si>
    <t>1946729685</t>
  </si>
  <si>
    <t>(2+10)*1,8</t>
  </si>
  <si>
    <t>998</t>
  </si>
  <si>
    <t>51</t>
  </si>
  <si>
    <t>998332011</t>
  </si>
  <si>
    <t>Přesun hmot pro úpravy vodních toků a kanály, hráze rybníků apod. dopravní vzdálenost do 500 m</t>
  </si>
  <si>
    <t>-1078387954</t>
  </si>
  <si>
    <t>52</t>
  </si>
  <si>
    <t>_R1</t>
  </si>
  <si>
    <t>Přesun hmot pro úpravy vodních toků a kanály, hráze rybníků apod. Příplatek k ceně za ruční vodorovný a svislý přesun v korytě.</t>
  </si>
  <si>
    <t>2074747167</t>
  </si>
  <si>
    <t>SO 02 - úsek B</t>
  </si>
  <si>
    <t xml:space="preserve">    9 - Ostatní konstrukce a práce, bourání</t>
  </si>
  <si>
    <t>-250228232</t>
  </si>
  <si>
    <t>Poznámka k položce:
Výkres 01.2</t>
  </si>
  <si>
    <t>(2*20*1,5)*0,05</t>
  </si>
  <si>
    <t>-245661645</t>
  </si>
  <si>
    <t>594410287</t>
  </si>
  <si>
    <t>836895717</t>
  </si>
  <si>
    <t>1667561339</t>
  </si>
  <si>
    <t>412648830</t>
  </si>
  <si>
    <t>-1471534179</t>
  </si>
  <si>
    <t>1470116918</t>
  </si>
  <si>
    <t>1042604518</t>
  </si>
  <si>
    <t>(0,1*0,5*10)+(0,1*0,6*51)</t>
  </si>
  <si>
    <t>690946329</t>
  </si>
  <si>
    <t>3,56</t>
  </si>
  <si>
    <t>-1732404779</t>
  </si>
  <si>
    <t>3,56*5*1</t>
  </si>
  <si>
    <t>-2116588721</t>
  </si>
  <si>
    <t>-333556613</t>
  </si>
  <si>
    <t>3,56*15</t>
  </si>
  <si>
    <t>321212345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</si>
  <si>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z kamene lomařsky upraveného s vyspárováním cementovou maltou, zdiva obkladního</t>
  </si>
  <si>
    <t>1932638670</t>
  </si>
  <si>
    <t>(2*20*1,15)*0,1+(2*20*1,5)*0,05</t>
  </si>
  <si>
    <t>628631211</t>
  </si>
  <si>
    <t>Spárování zdiva opěrných zdí a valů cementovou maltou hloubky spárování do 30 mm, zdiva z lomového kamene</t>
  </si>
  <si>
    <t>-86542814</t>
  </si>
  <si>
    <t>628635412</t>
  </si>
  <si>
    <t>Spárování zdiva z lomového kamene upraveného maltou cementovou hloubky vysekaných spár přes 70 do 120 mm</t>
  </si>
  <si>
    <t>-923118426</t>
  </si>
  <si>
    <t>(2*20*1,5)</t>
  </si>
  <si>
    <t>Ostatní konstrukce a práce, bourání</t>
  </si>
  <si>
    <t>952905221</t>
  </si>
  <si>
    <t>Čištění objektů po zatopení nebo záplavách očištění od nánosu bahna tlakovou vodou stěn nebo podlah</t>
  </si>
  <si>
    <t>1730274251</t>
  </si>
  <si>
    <t>(0,5*10)+(0,6*51)</t>
  </si>
  <si>
    <t>985132111</t>
  </si>
  <si>
    <t>Očištění ploch líce kleneb a podhledů tlakovou vodou</t>
  </si>
  <si>
    <t>846460777</t>
  </si>
  <si>
    <t>(2*8*1,5)</t>
  </si>
  <si>
    <t>2128146796</t>
  </si>
  <si>
    <t>((2*20*1,5*0,05)+(2*20*1,5*0,1))*1,8</t>
  </si>
  <si>
    <t>-1024401410</t>
  </si>
  <si>
    <t>16,2*24</t>
  </si>
  <si>
    <t>-1078234485</t>
  </si>
  <si>
    <t>16,2</t>
  </si>
  <si>
    <t>654821406</t>
  </si>
  <si>
    <t>-1829733306</t>
  </si>
  <si>
    <t>-1062716267</t>
  </si>
  <si>
    <t>SO 03 - úsek C</t>
  </si>
  <si>
    <t xml:space="preserve">    8 - Trubní vedení</t>
  </si>
  <si>
    <t>1115881407</t>
  </si>
  <si>
    <t>77</t>
  </si>
  <si>
    <t>390825417</t>
  </si>
  <si>
    <t>-2142785793</t>
  </si>
  <si>
    <t>-572082117</t>
  </si>
  <si>
    <t>Poznámka k položce:
Výkres 01.3</t>
  </si>
  <si>
    <t>959692780</t>
  </si>
  <si>
    <t>1271841364</t>
  </si>
  <si>
    <t>153812111</t>
  </si>
  <si>
    <t>Trn z betonářské oceli včetně zainjektování při průměru oceli od 16 do 20 mm, délky přes 0,4 do 3,0 m</t>
  </si>
  <si>
    <t>1948091101</t>
  </si>
  <si>
    <t>Poznámka k položce:
Výkres 01.3, Výkres 01.10</t>
  </si>
  <si>
    <t>1546772866</t>
  </si>
  <si>
    <t>(1,8*0,1*22+1,5*0,1*58)</t>
  </si>
  <si>
    <t>-687117713</t>
  </si>
  <si>
    <t>12,66</t>
  </si>
  <si>
    <t>2100420308</t>
  </si>
  <si>
    <t>12,66*5*1</t>
  </si>
  <si>
    <t>1302448369</t>
  </si>
  <si>
    <t>-1329019641</t>
  </si>
  <si>
    <t>12,66*15</t>
  </si>
  <si>
    <t>745435152</t>
  </si>
  <si>
    <t>62*1,8*2*0,2*0,15</t>
  </si>
  <si>
    <t>-1184016370</t>
  </si>
  <si>
    <t>Poznámka k položce:
Výkres 01.3, Výkres 01.10; překrytí v podélném směru 0,3m</t>
  </si>
  <si>
    <t>9+14</t>
  </si>
  <si>
    <t>-651794979</t>
  </si>
  <si>
    <t>70*0,35</t>
  </si>
  <si>
    <t>-1375039284</t>
  </si>
  <si>
    <t>15*1,8*2</t>
  </si>
  <si>
    <t>Trubní vedení</t>
  </si>
  <si>
    <t>894105111R</t>
  </si>
  <si>
    <t>Ostatní konstrukce na trubním vedení zděné dlažby šachet z cihel kanalizačních Klinker na cementovou maltu MC 10 čtyř a vícehranných, včetně vyspárování (viz B. Souhrnná technická zpráva)</t>
  </si>
  <si>
    <t>1936211796</t>
  </si>
  <si>
    <t>Poznámka k položce:
Výkres 01.3, Výkres 01.10; včetně vyspárování (viz B. Souhrnná technická zpráva)</t>
  </si>
  <si>
    <t>1666946801</t>
  </si>
  <si>
    <t>977131110</t>
  </si>
  <si>
    <t>Vrty příklepovými vrtáky do cihelného zdiva nebo prostého betonu průměru do 16 mm</t>
  </si>
  <si>
    <t>-1600358186</t>
  </si>
  <si>
    <t>240*0,2</t>
  </si>
  <si>
    <t>981332111R</t>
  </si>
  <si>
    <t>Demolice ocelových konstrukcí, včetně likvidace a odvozu na skládku</t>
  </si>
  <si>
    <t>1575302841</t>
  </si>
  <si>
    <t>Poznámka k položce:
česle</t>
  </si>
  <si>
    <t>1770139023</t>
  </si>
  <si>
    <t>-24855799</t>
  </si>
  <si>
    <t>-691303946</t>
  </si>
  <si>
    <t>1126288741</t>
  </si>
  <si>
    <t>-1677856889</t>
  </si>
  <si>
    <t>-949792692</t>
  </si>
  <si>
    <t>-1486350434</t>
  </si>
  <si>
    <t>SO 04 - VRN</t>
  </si>
  <si>
    <t>R3 VRN</t>
  </si>
  <si>
    <t>kpl</t>
  </si>
  <si>
    <t>1994342222</t>
  </si>
  <si>
    <t>R2 VRN</t>
  </si>
  <si>
    <t>-42019962</t>
  </si>
  <si>
    <t>R4 VRN</t>
  </si>
  <si>
    <t>-1633006899</t>
  </si>
  <si>
    <t>R1 VRN</t>
  </si>
  <si>
    <t>1923383047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</si>
  <si>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</si>
  <si>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</si>
  <si>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</si>
  <si>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</si>
  <si>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0"/>
      </rPr>
      <t xml:space="preserve">Rekapitulace stavby </t>
    </r>
    <r>
      <rPr>
        <sz val="9"/>
        <rFont val="Trebuchet MS"/>
        <family val="0"/>
      </rPr>
      <t>obsahuje sestavu Rekapitulace stavby a Rekapitulace objektů stavby a soupisů prací.</t>
    </r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</si>
  <si>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stavby</t>
    </r>
    <r>
      <rPr>
        <sz val="9"/>
        <rFont val="Trebuchet MS"/>
        <family val="0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</si>
  <si>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</si>
  <si>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0"/>
      </rPr>
      <t xml:space="preserve">V sestavě </t>
    </r>
    <r>
      <rPr>
        <b/>
        <sz val="9"/>
        <rFont val="Trebuchet MS"/>
        <family val="0"/>
      </rPr>
      <t>Rekapitulace objektů stavby a soupisů prací</t>
    </r>
    <r>
      <rPr>
        <sz val="9"/>
        <rFont val="Trebuchet MS"/>
        <family val="0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</si>
  <si>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</si>
  <si>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</si>
  <si>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</si>
  <si>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</si>
  <si>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</si>
  <si>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</si>
  <si>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</si>
  <si>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</si>
  <si>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</si>
  <si>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</si>
  <si>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</si>
  <si>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</si>
  <si>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</si>
  <si>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</si>
  <si>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</si>
  <si>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0"/>
      </rPr>
      <t>Krycí list soupisu</t>
    </r>
    <r>
      <rPr>
        <sz val="9"/>
        <rFont val="Trebuchet MS"/>
        <family val="0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</si>
  <si>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</si>
  <si>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0"/>
      </rPr>
      <t>Rekapitulace členění soupisu prací</t>
    </r>
    <r>
      <rPr>
        <sz val="9"/>
        <rFont val="Trebuchet MS"/>
        <family val="0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</si>
  <si>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</si>
  <si>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0"/>
      </rPr>
      <t xml:space="preserve">Soupis prací </t>
    </r>
    <r>
      <rPr>
        <sz val="9"/>
        <rFont val="Trebuchet MS"/>
        <family val="0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</si>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</sst>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5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color indexed="12"/>
      <name val="Trebuchet MS"/>
      <family val="0"/>
    </font>
    <font>
      <sz val="9"/>
      <color indexed="8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i/>
      <sz val="9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21" borderId="5" applyNumberFormat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2" borderId="0" xfId="0" applyFont="1" applyFill="1" applyAlignment="1" applyProtection="1">
      <alignment horizontal="left" vertical="center"/>
      <protection/>
    </xf>
    <xf numFmtId="0" fontId="11" fillId="22" borderId="0" xfId="0" applyFont="1" applyFill="1" applyAlignment="1" applyProtection="1">
      <alignment vertical="center"/>
      <protection/>
    </xf>
    <xf numFmtId="0" fontId="12" fillId="22" borderId="0" xfId="0" applyFont="1" applyFill="1" applyAlignment="1" applyProtection="1">
      <alignment horizontal="left" vertical="center"/>
      <protection/>
    </xf>
    <xf numFmtId="0" fontId="13" fillId="22" borderId="0" xfId="49" applyFont="1" applyFill="1" applyAlignment="1" applyProtection="1">
      <alignment vertical="center"/>
      <protection/>
    </xf>
    <xf numFmtId="0" fontId="36" fillId="22" borderId="0" xfId="49" applyFill="1" applyAlignment="1">
      <alignment/>
    </xf>
    <xf numFmtId="0" fontId="0" fillId="22" borderId="0" xfId="0" applyFill="1" applyAlignment="1">
      <alignment/>
    </xf>
    <xf numFmtId="0" fontId="10" fillId="2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23" borderId="0" xfId="0" applyFont="1" applyFill="1" applyBorder="1" applyAlignment="1" applyProtection="1">
      <alignment horizontal="left" vertical="center"/>
      <protection locked="0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0" fillId="20" borderId="0" xfId="0" applyFont="1" applyFill="1" applyBorder="1" applyAlignment="1" applyProtection="1">
      <alignment vertical="center"/>
      <protection/>
    </xf>
    <xf numFmtId="0" fontId="4" fillId="20" borderId="17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0" fontId="4" fillId="20" borderId="18" xfId="0" applyFont="1" applyFill="1" applyBorder="1" applyAlignment="1" applyProtection="1">
      <alignment horizontal="center" vertical="center"/>
      <protection/>
    </xf>
    <xf numFmtId="0" fontId="0" fillId="20" borderId="14" xfId="0" applyFont="1" applyFill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3" fillId="20" borderId="25" xfId="0" applyFont="1" applyFill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30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2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49" applyFont="1" applyAlignment="1">
      <alignment horizontal="center" vertical="center"/>
    </xf>
    <xf numFmtId="0" fontId="5" fillId="0" borderId="1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>
      <alignment vertical="center"/>
    </xf>
    <xf numFmtId="4" fontId="28" fillId="0" borderId="30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31" xfId="0" applyNumberFormat="1" applyFont="1" applyBorder="1" applyAlignment="1" applyProtection="1">
      <alignment vertical="center"/>
      <protection/>
    </xf>
    <xf numFmtId="4" fontId="28" fillId="0" borderId="32" xfId="0" applyNumberFormat="1" applyFont="1" applyBorder="1" applyAlignment="1" applyProtection="1">
      <alignment vertical="center"/>
      <protection/>
    </xf>
    <xf numFmtId="166" fontId="28" fillId="0" borderId="32" xfId="0" applyNumberFormat="1" applyFont="1" applyBorder="1" applyAlignment="1" applyProtection="1">
      <alignment vertical="center"/>
      <protection/>
    </xf>
    <xf numFmtId="4" fontId="28" fillId="0" borderId="3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11" fillId="22" borderId="0" xfId="0" applyFont="1" applyFill="1" applyAlignment="1">
      <alignment vertical="center"/>
    </xf>
    <xf numFmtId="0" fontId="12" fillId="22" borderId="0" xfId="0" applyFont="1" applyFill="1" applyAlignment="1">
      <alignment horizontal="left" vertical="center"/>
    </xf>
    <xf numFmtId="0" fontId="29" fillId="22" borderId="0" xfId="49" applyFont="1" applyFill="1" applyAlignment="1">
      <alignment vertical="center"/>
    </xf>
    <xf numFmtId="0" fontId="11" fillId="22" borderId="0" xfId="0" applyFont="1" applyFill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29" fillId="22" borderId="0" xfId="49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4" fillId="20" borderId="18" xfId="0" applyFont="1" applyFill="1" applyBorder="1" applyAlignment="1" applyProtection="1">
      <alignment horizontal="right" vertical="center"/>
      <protection/>
    </xf>
    <xf numFmtId="0" fontId="0" fillId="20" borderId="18" xfId="0" applyFont="1" applyFill="1" applyBorder="1" applyAlignment="1" applyProtection="1">
      <alignment vertical="center"/>
      <protection locked="0"/>
    </xf>
    <xf numFmtId="4" fontId="4" fillId="20" borderId="18" xfId="0" applyNumberFormat="1" applyFont="1" applyFill="1" applyBorder="1" applyAlignment="1" applyProtection="1">
      <alignment vertical="center"/>
      <protection/>
    </xf>
    <xf numFmtId="0" fontId="0" fillId="20" borderId="35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3" fillId="20" borderId="0" xfId="0" applyFont="1" applyFill="1" applyBorder="1" applyAlignment="1" applyProtection="1">
      <alignment horizontal="left" vertical="center"/>
      <protection/>
    </xf>
    <xf numFmtId="0" fontId="0" fillId="20" borderId="0" xfId="0" applyFont="1" applyFill="1" applyBorder="1" applyAlignment="1" applyProtection="1">
      <alignment vertical="center"/>
      <protection locked="0"/>
    </xf>
    <xf numFmtId="0" fontId="3" fillId="20" borderId="0" xfId="0" applyFont="1" applyFill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 locked="0"/>
    </xf>
    <xf numFmtId="4" fontId="7" fillId="0" borderId="32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20" borderId="26" xfId="0" applyFont="1" applyFill="1" applyBorder="1" applyAlignment="1" applyProtection="1">
      <alignment horizontal="center" vertical="center" wrapText="1"/>
      <protection/>
    </xf>
    <xf numFmtId="0" fontId="3" fillId="20" borderId="27" xfId="0" applyFont="1" applyFill="1" applyBorder="1" applyAlignment="1" applyProtection="1">
      <alignment horizontal="center" vertical="center" wrapText="1"/>
      <protection/>
    </xf>
    <xf numFmtId="0" fontId="30" fillId="20" borderId="27" xfId="0" applyFont="1" applyFill="1" applyBorder="1" applyAlignment="1" applyProtection="1">
      <alignment horizontal="center" vertical="center" wrapText="1"/>
      <protection locked="0"/>
    </xf>
    <xf numFmtId="0" fontId="3" fillId="20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22" xfId="0" applyNumberFormat="1" applyFont="1" applyBorder="1" applyAlignment="1" applyProtection="1">
      <alignment/>
      <protection/>
    </xf>
    <xf numFmtId="166" fontId="31" fillId="0" borderId="2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13" xfId="0" applyFont="1" applyBorder="1" applyAlignment="1">
      <alignment/>
    </xf>
    <xf numFmtId="0" fontId="8" fillId="0" borderId="3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7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2" fillId="23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0" fontId="9" fillId="0" borderId="3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36" xfId="0" applyFont="1" applyBorder="1" applyAlignment="1" applyProtection="1">
      <alignment horizontal="center" vertical="center"/>
      <protection/>
    </xf>
    <xf numFmtId="49" fontId="35" fillId="0" borderId="36" xfId="0" applyNumberFormat="1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left" vertical="center" wrapText="1"/>
      <protection/>
    </xf>
    <xf numFmtId="0" fontId="35" fillId="0" borderId="36" xfId="0" applyFont="1" applyBorder="1" applyAlignment="1" applyProtection="1">
      <alignment horizontal="center" vertical="center" wrapText="1"/>
      <protection/>
    </xf>
    <xf numFmtId="167" fontId="35" fillId="0" borderId="36" xfId="0" applyNumberFormat="1" applyFont="1" applyBorder="1" applyAlignment="1" applyProtection="1">
      <alignment vertical="center"/>
      <protection/>
    </xf>
    <xf numFmtId="4" fontId="35" fillId="23" borderId="36" xfId="0" applyNumberFormat="1" applyFont="1" applyFill="1" applyBorder="1" applyAlignment="1" applyProtection="1">
      <alignment vertical="center"/>
      <protection locked="0"/>
    </xf>
    <xf numFmtId="4" fontId="35" fillId="0" borderId="36" xfId="0" applyNumberFormat="1" applyFont="1" applyBorder="1" applyAlignment="1" applyProtection="1">
      <alignment vertical="center"/>
      <protection/>
    </xf>
    <xf numFmtId="0" fontId="35" fillId="0" borderId="13" xfId="0" applyFont="1" applyBorder="1" applyAlignment="1">
      <alignment vertical="center"/>
    </xf>
    <xf numFmtId="0" fontId="35" fillId="23" borderId="36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166" fontId="2" fillId="0" borderId="32" xfId="0" applyNumberFormat="1" applyFont="1" applyBorder="1" applyAlignment="1" applyProtection="1">
      <alignment vertical="center"/>
      <protection/>
    </xf>
    <xf numFmtId="166" fontId="2" fillId="0" borderId="33" xfId="0" applyNumberFormat="1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37" xfId="0" applyFont="1" applyBorder="1" applyAlignment="1" applyProtection="1">
      <alignment vertical="center" wrapText="1"/>
      <protection locked="0"/>
    </xf>
    <xf numFmtId="0" fontId="0" fillId="0" borderId="38" xfId="0" applyFont="1" applyBorder="1" applyAlignment="1" applyProtection="1">
      <alignment vertical="center" wrapText="1"/>
      <protection locked="0"/>
    </xf>
    <xf numFmtId="0" fontId="0" fillId="0" borderId="39" xfId="0" applyFont="1" applyBorder="1" applyAlignment="1" applyProtection="1">
      <alignment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vertical="center" wrapText="1"/>
      <protection locked="0"/>
    </xf>
    <xf numFmtId="0" fontId="0" fillId="0" borderId="41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0" fillId="0" borderId="4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left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Font="1" applyBorder="1" applyAlignment="1" applyProtection="1">
      <alignment horizontal="left" vertical="center" wrapText="1"/>
      <protection locked="0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43" xfId="0" applyFont="1" applyBorder="1" applyAlignment="1" applyProtection="1">
      <alignment vertical="center"/>
      <protection locked="0"/>
    </xf>
    <xf numFmtId="0" fontId="27" fillId="0" borderId="4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top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5" fillId="0" borderId="4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 vertical="top"/>
      <protection locked="0"/>
    </xf>
    <xf numFmtId="0" fontId="0" fillId="0" borderId="41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0" fillId="0" borderId="43" xfId="0" applyFont="1" applyBorder="1" applyAlignment="1" applyProtection="1">
      <alignment vertical="top"/>
      <protection locked="0"/>
    </xf>
    <xf numFmtId="0" fontId="0" fillId="0" borderId="4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9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16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3" fillId="20" borderId="17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left" vertical="center"/>
      <protection/>
    </xf>
    <xf numFmtId="0" fontId="3" fillId="20" borderId="18" xfId="0" applyFont="1" applyFill="1" applyBorder="1" applyAlignment="1" applyProtection="1">
      <alignment horizontal="center" vertical="center"/>
      <protection/>
    </xf>
    <xf numFmtId="0" fontId="3" fillId="20" borderId="18" xfId="0" applyFont="1" applyFill="1" applyBorder="1" applyAlignment="1" applyProtection="1">
      <alignment horizontal="right" vertical="center"/>
      <protection/>
    </xf>
    <xf numFmtId="0" fontId="4" fillId="20" borderId="18" xfId="0" applyFont="1" applyFill="1" applyBorder="1" applyAlignment="1" applyProtection="1">
      <alignment horizontal="left" vertical="center"/>
      <protection/>
    </xf>
    <xf numFmtId="0" fontId="0" fillId="20" borderId="18" xfId="0" applyFont="1" applyFill="1" applyBorder="1" applyAlignment="1" applyProtection="1">
      <alignment vertical="center"/>
      <protection/>
    </xf>
    <xf numFmtId="4" fontId="4" fillId="20" borderId="18" xfId="0" applyNumberFormat="1" applyFont="1" applyFill="1" applyBorder="1" applyAlignment="1" applyProtection="1">
      <alignment vertical="center"/>
      <protection/>
    </xf>
    <xf numFmtId="0" fontId="0" fillId="20" borderId="25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left"/>
      <protection locked="0"/>
    </xf>
    <xf numFmtId="0" fontId="27" fillId="0" borderId="43" xfId="0" applyFont="1" applyBorder="1" applyAlignment="1" applyProtection="1">
      <alignment horizontal="left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zoomScalePageLayoutView="0" workbookViewId="0" topLeftCell="A1">
      <pane ySplit="1" topLeftCell="BM64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75" customHeight="1"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S2" s="21" t="s">
        <v>8</v>
      </c>
      <c r="BT2" s="21" t="s">
        <v>9</v>
      </c>
    </row>
    <row r="3" spans="2:72" ht="6.7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7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2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32" t="s">
        <v>16</v>
      </c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26"/>
      <c r="AQ5" s="28"/>
      <c r="BE5" s="330" t="s">
        <v>17</v>
      </c>
      <c r="BS5" s="21" t="s">
        <v>8</v>
      </c>
    </row>
    <row r="6" spans="2:71" ht="36.7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4" t="s">
        <v>19</v>
      </c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26"/>
      <c r="AQ6" s="28"/>
      <c r="BE6" s="331"/>
      <c r="BS6" s="21" t="s">
        <v>20</v>
      </c>
    </row>
    <row r="7" spans="2:71" ht="14.25" customHeight="1">
      <c r="B7" s="25"/>
      <c r="C7" s="26"/>
      <c r="D7" s="34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23</v>
      </c>
      <c r="AL7" s="26"/>
      <c r="AM7" s="26"/>
      <c r="AN7" s="32" t="s">
        <v>22</v>
      </c>
      <c r="AO7" s="26"/>
      <c r="AP7" s="26"/>
      <c r="AQ7" s="28"/>
      <c r="BE7" s="331"/>
      <c r="BS7" s="21" t="s">
        <v>24</v>
      </c>
    </row>
    <row r="8" spans="2:71" ht="14.25" customHeight="1">
      <c r="B8" s="25"/>
      <c r="C8" s="26"/>
      <c r="D8" s="34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27</v>
      </c>
      <c r="AL8" s="26"/>
      <c r="AM8" s="26"/>
      <c r="AN8" s="35" t="s">
        <v>28</v>
      </c>
      <c r="AO8" s="26"/>
      <c r="AP8" s="26"/>
      <c r="AQ8" s="28"/>
      <c r="BE8" s="331"/>
      <c r="BS8" s="21" t="s">
        <v>29</v>
      </c>
    </row>
    <row r="9" spans="2:71" ht="14.2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31"/>
      <c r="BS9" s="21" t="s">
        <v>30</v>
      </c>
    </row>
    <row r="10" spans="2:71" ht="14.25" customHeight="1">
      <c r="B10" s="25"/>
      <c r="C10" s="26"/>
      <c r="D10" s="34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32</v>
      </c>
      <c r="AL10" s="26"/>
      <c r="AM10" s="26"/>
      <c r="AN10" s="32" t="s">
        <v>22</v>
      </c>
      <c r="AO10" s="26"/>
      <c r="AP10" s="26"/>
      <c r="AQ10" s="28"/>
      <c r="BE10" s="331"/>
      <c r="BS10" s="21" t="s">
        <v>20</v>
      </c>
    </row>
    <row r="11" spans="2:71" ht="18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34</v>
      </c>
      <c r="AL11" s="26"/>
      <c r="AM11" s="26"/>
      <c r="AN11" s="32" t="s">
        <v>22</v>
      </c>
      <c r="AO11" s="26"/>
      <c r="AP11" s="26"/>
      <c r="AQ11" s="28"/>
      <c r="BE11" s="331"/>
      <c r="BS11" s="21" t="s">
        <v>20</v>
      </c>
    </row>
    <row r="12" spans="2:71" ht="6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31"/>
      <c r="BS12" s="21" t="s">
        <v>20</v>
      </c>
    </row>
    <row r="13" spans="2:71" ht="14.25" customHeight="1">
      <c r="B13" s="25"/>
      <c r="C13" s="26"/>
      <c r="D13" s="34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32</v>
      </c>
      <c r="AL13" s="26"/>
      <c r="AM13" s="26"/>
      <c r="AN13" s="36" t="s">
        <v>36</v>
      </c>
      <c r="AO13" s="26"/>
      <c r="AP13" s="26"/>
      <c r="AQ13" s="28"/>
      <c r="BE13" s="331"/>
      <c r="BS13" s="21" t="s">
        <v>20</v>
      </c>
    </row>
    <row r="14" spans="2:71" ht="15">
      <c r="B14" s="25"/>
      <c r="C14" s="26"/>
      <c r="D14" s="26"/>
      <c r="E14" s="335" t="s">
        <v>36</v>
      </c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4" t="s">
        <v>34</v>
      </c>
      <c r="AL14" s="26"/>
      <c r="AM14" s="26"/>
      <c r="AN14" s="36" t="s">
        <v>36</v>
      </c>
      <c r="AO14" s="26"/>
      <c r="AP14" s="26"/>
      <c r="AQ14" s="28"/>
      <c r="BE14" s="331"/>
      <c r="BS14" s="21" t="s">
        <v>20</v>
      </c>
    </row>
    <row r="15" spans="2:71" ht="6.7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31"/>
      <c r="BS15" s="21" t="s">
        <v>6</v>
      </c>
    </row>
    <row r="16" spans="2:71" ht="14.25" customHeight="1">
      <c r="B16" s="25"/>
      <c r="C16" s="26"/>
      <c r="D16" s="34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32</v>
      </c>
      <c r="AL16" s="26"/>
      <c r="AM16" s="26"/>
      <c r="AN16" s="32" t="s">
        <v>22</v>
      </c>
      <c r="AO16" s="26"/>
      <c r="AP16" s="26"/>
      <c r="AQ16" s="28"/>
      <c r="BE16" s="331"/>
      <c r="BS16" s="21" t="s">
        <v>6</v>
      </c>
    </row>
    <row r="17" spans="2:71" ht="18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34</v>
      </c>
      <c r="AL17" s="26"/>
      <c r="AM17" s="26"/>
      <c r="AN17" s="32" t="s">
        <v>22</v>
      </c>
      <c r="AO17" s="26"/>
      <c r="AP17" s="26"/>
      <c r="AQ17" s="28"/>
      <c r="BE17" s="331"/>
      <c r="BS17" s="21" t="s">
        <v>39</v>
      </c>
    </row>
    <row r="18" spans="2:71" ht="6.7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31"/>
      <c r="BS18" s="21" t="s">
        <v>8</v>
      </c>
    </row>
    <row r="19" spans="2:71" ht="14.25" customHeight="1">
      <c r="B19" s="25"/>
      <c r="C19" s="26"/>
      <c r="D19" s="34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31"/>
      <c r="BS19" s="21" t="s">
        <v>8</v>
      </c>
    </row>
    <row r="20" spans="2:71" ht="22.5" customHeight="1">
      <c r="B20" s="25"/>
      <c r="C20" s="26"/>
      <c r="D20" s="26"/>
      <c r="E20" s="337" t="s">
        <v>22</v>
      </c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26"/>
      <c r="AP20" s="26"/>
      <c r="AQ20" s="28"/>
      <c r="BE20" s="331"/>
      <c r="BS20" s="21" t="s">
        <v>6</v>
      </c>
    </row>
    <row r="21" spans="2:57" ht="6.7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31"/>
    </row>
    <row r="22" spans="2:57" ht="6.7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31"/>
    </row>
    <row r="23" spans="2:57" s="1" customFormat="1" ht="25.5" customHeight="1">
      <c r="B23" s="38"/>
      <c r="C23" s="39"/>
      <c r="D23" s="40" t="s">
        <v>41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38">
        <f>ROUND(AG51,2)</f>
        <v>0</v>
      </c>
      <c r="AL23" s="339"/>
      <c r="AM23" s="339"/>
      <c r="AN23" s="339"/>
      <c r="AO23" s="339"/>
      <c r="AP23" s="39"/>
      <c r="AQ23" s="42"/>
      <c r="BE23" s="331"/>
    </row>
    <row r="24" spans="2:57" s="1" customFormat="1" ht="6.7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31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40" t="s">
        <v>42</v>
      </c>
      <c r="M25" s="340"/>
      <c r="N25" s="340"/>
      <c r="O25" s="340"/>
      <c r="P25" s="39"/>
      <c r="Q25" s="39"/>
      <c r="R25" s="39"/>
      <c r="S25" s="39"/>
      <c r="T25" s="39"/>
      <c r="U25" s="39"/>
      <c r="V25" s="39"/>
      <c r="W25" s="340" t="s">
        <v>43</v>
      </c>
      <c r="X25" s="340"/>
      <c r="Y25" s="340"/>
      <c r="Z25" s="340"/>
      <c r="AA25" s="340"/>
      <c r="AB25" s="340"/>
      <c r="AC25" s="340"/>
      <c r="AD25" s="340"/>
      <c r="AE25" s="340"/>
      <c r="AF25" s="39"/>
      <c r="AG25" s="39"/>
      <c r="AH25" s="39"/>
      <c r="AI25" s="39"/>
      <c r="AJ25" s="39"/>
      <c r="AK25" s="340" t="s">
        <v>44</v>
      </c>
      <c r="AL25" s="340"/>
      <c r="AM25" s="340"/>
      <c r="AN25" s="340"/>
      <c r="AO25" s="340"/>
      <c r="AP25" s="39"/>
      <c r="AQ25" s="42"/>
      <c r="BE25" s="331"/>
    </row>
    <row r="26" spans="2:57" s="2" customFormat="1" ht="14.25" customHeight="1">
      <c r="B26" s="44"/>
      <c r="C26" s="45"/>
      <c r="D26" s="46" t="s">
        <v>45</v>
      </c>
      <c r="E26" s="45"/>
      <c r="F26" s="46" t="s">
        <v>46</v>
      </c>
      <c r="G26" s="45"/>
      <c r="H26" s="45"/>
      <c r="I26" s="45"/>
      <c r="J26" s="45"/>
      <c r="K26" s="45"/>
      <c r="L26" s="341">
        <v>0.21</v>
      </c>
      <c r="M26" s="342"/>
      <c r="N26" s="342"/>
      <c r="O26" s="342"/>
      <c r="P26" s="45"/>
      <c r="Q26" s="45"/>
      <c r="R26" s="45"/>
      <c r="S26" s="45"/>
      <c r="T26" s="45"/>
      <c r="U26" s="45"/>
      <c r="V26" s="45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5"/>
      <c r="AG26" s="45"/>
      <c r="AH26" s="45"/>
      <c r="AI26" s="45"/>
      <c r="AJ26" s="45"/>
      <c r="AK26" s="343">
        <f>ROUND(AV51,2)</f>
        <v>0</v>
      </c>
      <c r="AL26" s="342"/>
      <c r="AM26" s="342"/>
      <c r="AN26" s="342"/>
      <c r="AO26" s="342"/>
      <c r="AP26" s="45"/>
      <c r="AQ26" s="47"/>
      <c r="BE26" s="331"/>
    </row>
    <row r="27" spans="2:57" s="2" customFormat="1" ht="14.25" customHeight="1">
      <c r="B27" s="44"/>
      <c r="C27" s="45"/>
      <c r="D27" s="45"/>
      <c r="E27" s="45"/>
      <c r="F27" s="46" t="s">
        <v>47</v>
      </c>
      <c r="G27" s="45"/>
      <c r="H27" s="45"/>
      <c r="I27" s="45"/>
      <c r="J27" s="45"/>
      <c r="K27" s="45"/>
      <c r="L27" s="341">
        <v>0.15</v>
      </c>
      <c r="M27" s="342"/>
      <c r="N27" s="342"/>
      <c r="O27" s="342"/>
      <c r="P27" s="45"/>
      <c r="Q27" s="45"/>
      <c r="R27" s="45"/>
      <c r="S27" s="45"/>
      <c r="T27" s="45"/>
      <c r="U27" s="45"/>
      <c r="V27" s="45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5"/>
      <c r="AG27" s="45"/>
      <c r="AH27" s="45"/>
      <c r="AI27" s="45"/>
      <c r="AJ27" s="45"/>
      <c r="AK27" s="343">
        <f>ROUND(AW51,2)</f>
        <v>0</v>
      </c>
      <c r="AL27" s="342"/>
      <c r="AM27" s="342"/>
      <c r="AN27" s="342"/>
      <c r="AO27" s="342"/>
      <c r="AP27" s="45"/>
      <c r="AQ27" s="47"/>
      <c r="BE27" s="331"/>
    </row>
    <row r="28" spans="2:57" s="2" customFormat="1" ht="14.25" customHeight="1" hidden="1">
      <c r="B28" s="44"/>
      <c r="C28" s="45"/>
      <c r="D28" s="45"/>
      <c r="E28" s="45"/>
      <c r="F28" s="46" t="s">
        <v>48</v>
      </c>
      <c r="G28" s="45"/>
      <c r="H28" s="45"/>
      <c r="I28" s="45"/>
      <c r="J28" s="45"/>
      <c r="K28" s="45"/>
      <c r="L28" s="341">
        <v>0.21</v>
      </c>
      <c r="M28" s="342"/>
      <c r="N28" s="342"/>
      <c r="O28" s="342"/>
      <c r="P28" s="45"/>
      <c r="Q28" s="45"/>
      <c r="R28" s="45"/>
      <c r="S28" s="45"/>
      <c r="T28" s="45"/>
      <c r="U28" s="45"/>
      <c r="V28" s="45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5"/>
      <c r="AG28" s="45"/>
      <c r="AH28" s="45"/>
      <c r="AI28" s="45"/>
      <c r="AJ28" s="45"/>
      <c r="AK28" s="343">
        <v>0</v>
      </c>
      <c r="AL28" s="342"/>
      <c r="AM28" s="342"/>
      <c r="AN28" s="342"/>
      <c r="AO28" s="342"/>
      <c r="AP28" s="45"/>
      <c r="AQ28" s="47"/>
      <c r="BE28" s="331"/>
    </row>
    <row r="29" spans="2:57" s="2" customFormat="1" ht="14.25" customHeight="1" hidden="1">
      <c r="B29" s="44"/>
      <c r="C29" s="45"/>
      <c r="D29" s="45"/>
      <c r="E29" s="45"/>
      <c r="F29" s="46" t="s">
        <v>49</v>
      </c>
      <c r="G29" s="45"/>
      <c r="H29" s="45"/>
      <c r="I29" s="45"/>
      <c r="J29" s="45"/>
      <c r="K29" s="45"/>
      <c r="L29" s="341">
        <v>0.15</v>
      </c>
      <c r="M29" s="342"/>
      <c r="N29" s="342"/>
      <c r="O29" s="342"/>
      <c r="P29" s="45"/>
      <c r="Q29" s="45"/>
      <c r="R29" s="45"/>
      <c r="S29" s="45"/>
      <c r="T29" s="45"/>
      <c r="U29" s="45"/>
      <c r="V29" s="45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5"/>
      <c r="AG29" s="45"/>
      <c r="AH29" s="45"/>
      <c r="AI29" s="45"/>
      <c r="AJ29" s="45"/>
      <c r="AK29" s="343">
        <v>0</v>
      </c>
      <c r="AL29" s="342"/>
      <c r="AM29" s="342"/>
      <c r="AN29" s="342"/>
      <c r="AO29" s="342"/>
      <c r="AP29" s="45"/>
      <c r="AQ29" s="47"/>
      <c r="BE29" s="331"/>
    </row>
    <row r="30" spans="2:57" s="2" customFormat="1" ht="14.25" customHeight="1" hidden="1">
      <c r="B30" s="44"/>
      <c r="C30" s="45"/>
      <c r="D30" s="45"/>
      <c r="E30" s="45"/>
      <c r="F30" s="46" t="s">
        <v>50</v>
      </c>
      <c r="G30" s="45"/>
      <c r="H30" s="45"/>
      <c r="I30" s="45"/>
      <c r="J30" s="45"/>
      <c r="K30" s="45"/>
      <c r="L30" s="341">
        <v>0</v>
      </c>
      <c r="M30" s="342"/>
      <c r="N30" s="342"/>
      <c r="O30" s="342"/>
      <c r="P30" s="45"/>
      <c r="Q30" s="45"/>
      <c r="R30" s="45"/>
      <c r="S30" s="45"/>
      <c r="T30" s="45"/>
      <c r="U30" s="45"/>
      <c r="V30" s="45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5"/>
      <c r="AG30" s="45"/>
      <c r="AH30" s="45"/>
      <c r="AI30" s="45"/>
      <c r="AJ30" s="45"/>
      <c r="AK30" s="343">
        <v>0</v>
      </c>
      <c r="AL30" s="342"/>
      <c r="AM30" s="342"/>
      <c r="AN30" s="342"/>
      <c r="AO30" s="342"/>
      <c r="AP30" s="45"/>
      <c r="AQ30" s="47"/>
      <c r="BE30" s="331"/>
    </row>
    <row r="31" spans="2:57" s="1" customFormat="1" ht="6.7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31"/>
    </row>
    <row r="32" spans="2:57" s="1" customFormat="1" ht="25.5" customHeight="1">
      <c r="B32" s="38"/>
      <c r="C32" s="48"/>
      <c r="D32" s="49" t="s">
        <v>51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52</v>
      </c>
      <c r="U32" s="50"/>
      <c r="V32" s="50"/>
      <c r="W32" s="50"/>
      <c r="X32" s="348" t="s">
        <v>53</v>
      </c>
      <c r="Y32" s="349"/>
      <c r="Z32" s="349"/>
      <c r="AA32" s="349"/>
      <c r="AB32" s="349"/>
      <c r="AC32" s="50"/>
      <c r="AD32" s="50"/>
      <c r="AE32" s="50"/>
      <c r="AF32" s="50"/>
      <c r="AG32" s="50"/>
      <c r="AH32" s="50"/>
      <c r="AI32" s="50"/>
      <c r="AJ32" s="50"/>
      <c r="AK32" s="350">
        <f>SUM(AK23:AK30)</f>
        <v>0</v>
      </c>
      <c r="AL32" s="349"/>
      <c r="AM32" s="349"/>
      <c r="AN32" s="349"/>
      <c r="AO32" s="351"/>
      <c r="AP32" s="48"/>
      <c r="AQ32" s="52"/>
      <c r="BE32" s="331"/>
    </row>
    <row r="33" spans="2:43" s="1" customFormat="1" ht="6.7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7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7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75" customHeight="1">
      <c r="B39" s="38"/>
      <c r="C39" s="59" t="s">
        <v>54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7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2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3/2015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7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21" t="str">
        <f>K6</f>
        <v>Mariánskolázeňský potok - oprava koryta_vsII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67"/>
      <c r="AQ42" s="67"/>
      <c r="AR42" s="68"/>
    </row>
    <row r="43" spans="2:44" s="1" customFormat="1" ht="6.7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25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Praha - Malá Chuchle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27</v>
      </c>
      <c r="AJ44" s="60"/>
      <c r="AK44" s="60"/>
      <c r="AL44" s="60"/>
      <c r="AM44" s="323" t="str">
        <f>IF(AN8="","",AN8)</f>
        <v>19. 5. 2015</v>
      </c>
      <c r="AN44" s="323"/>
      <c r="AO44" s="60"/>
      <c r="AP44" s="60"/>
      <c r="AQ44" s="60"/>
      <c r="AR44" s="58"/>
    </row>
    <row r="45" spans="2:44" s="1" customFormat="1" ht="6.7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31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Hlavní město Praha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37</v>
      </c>
      <c r="AJ46" s="60"/>
      <c r="AK46" s="60"/>
      <c r="AL46" s="60"/>
      <c r="AM46" s="324" t="str">
        <f>IF(E17="","",E17)</f>
        <v>Envicons s.r.o.</v>
      </c>
      <c r="AN46" s="324"/>
      <c r="AO46" s="324"/>
      <c r="AP46" s="324"/>
      <c r="AQ46" s="60"/>
      <c r="AR46" s="58"/>
      <c r="AS46" s="325" t="s">
        <v>55</v>
      </c>
      <c r="AT46" s="32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35</v>
      </c>
      <c r="D47" s="60"/>
      <c r="E47" s="60"/>
      <c r="F47" s="60"/>
      <c r="G47" s="60"/>
      <c r="H47" s="60"/>
      <c r="I47" s="60"/>
      <c r="J47" s="60"/>
      <c r="K47" s="60"/>
      <c r="L47" s="63">
        <f>IF(E14="Vyplň údaj","",E14)</f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27"/>
      <c r="AT47" s="32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5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29"/>
      <c r="AT48" s="316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44" t="s">
        <v>56</v>
      </c>
      <c r="D49" s="345"/>
      <c r="E49" s="345"/>
      <c r="F49" s="345"/>
      <c r="G49" s="345"/>
      <c r="H49" s="50"/>
      <c r="I49" s="346" t="s">
        <v>57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58</v>
      </c>
      <c r="AH49" s="345"/>
      <c r="AI49" s="345"/>
      <c r="AJ49" s="345"/>
      <c r="AK49" s="345"/>
      <c r="AL49" s="345"/>
      <c r="AM49" s="345"/>
      <c r="AN49" s="346" t="s">
        <v>59</v>
      </c>
      <c r="AO49" s="345"/>
      <c r="AP49" s="345"/>
      <c r="AQ49" s="76" t="s">
        <v>60</v>
      </c>
      <c r="AR49" s="58"/>
      <c r="AS49" s="77" t="s">
        <v>61</v>
      </c>
      <c r="AT49" s="78" t="s">
        <v>62</v>
      </c>
      <c r="AU49" s="78" t="s">
        <v>63</v>
      </c>
      <c r="AV49" s="78" t="s">
        <v>64</v>
      </c>
      <c r="AW49" s="78" t="s">
        <v>65</v>
      </c>
      <c r="AX49" s="78" t="s">
        <v>66</v>
      </c>
      <c r="AY49" s="78" t="s">
        <v>67</v>
      </c>
      <c r="AZ49" s="78" t="s">
        <v>68</v>
      </c>
      <c r="BA49" s="78" t="s">
        <v>69</v>
      </c>
      <c r="BB49" s="78" t="s">
        <v>70</v>
      </c>
      <c r="BC49" s="78" t="s">
        <v>71</v>
      </c>
      <c r="BD49" s="79" t="s">
        <v>72</v>
      </c>
    </row>
    <row r="50" spans="2:56" s="1" customFormat="1" ht="10.5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25" customHeight="1">
      <c r="B51" s="65"/>
      <c r="C51" s="83" t="s">
        <v>73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18">
        <f>ROUND(SUM(AG52:AG55),2)</f>
        <v>0</v>
      </c>
      <c r="AH51" s="318"/>
      <c r="AI51" s="318"/>
      <c r="AJ51" s="318"/>
      <c r="AK51" s="318"/>
      <c r="AL51" s="318"/>
      <c r="AM51" s="318"/>
      <c r="AN51" s="319">
        <f>SUM(AG51,AT51)</f>
        <v>0</v>
      </c>
      <c r="AO51" s="319"/>
      <c r="AP51" s="319"/>
      <c r="AQ51" s="85" t="s">
        <v>22</v>
      </c>
      <c r="AR51" s="68"/>
      <c r="AS51" s="86">
        <f>ROUND(SUM(AS52:AS55),2)</f>
        <v>0</v>
      </c>
      <c r="AT51" s="87">
        <f>ROUND(SUM(AV51:AW51),2)</f>
        <v>0</v>
      </c>
      <c r="AU51" s="88">
        <f>ROUND(SUM(AU52:AU55),5)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ROUND(SUM(AZ52:AZ55),2)</f>
        <v>0</v>
      </c>
      <c r="BA51" s="87">
        <f>ROUND(SUM(BA52:BA55),2)</f>
        <v>0</v>
      </c>
      <c r="BB51" s="87">
        <f>ROUND(SUM(BB52:BB55),2)</f>
        <v>0</v>
      </c>
      <c r="BC51" s="87">
        <f>ROUND(SUM(BC52:BC55),2)</f>
        <v>0</v>
      </c>
      <c r="BD51" s="89">
        <f>ROUND(SUM(BD52:BD55),2)</f>
        <v>0</v>
      </c>
      <c r="BS51" s="90" t="s">
        <v>74</v>
      </c>
      <c r="BT51" s="90" t="s">
        <v>75</v>
      </c>
      <c r="BU51" s="91" t="s">
        <v>76</v>
      </c>
      <c r="BV51" s="90" t="s">
        <v>77</v>
      </c>
      <c r="BW51" s="90" t="s">
        <v>7</v>
      </c>
      <c r="BX51" s="90" t="s">
        <v>78</v>
      </c>
      <c r="CL51" s="90" t="s">
        <v>22</v>
      </c>
    </row>
    <row r="52" spans="1:91" s="5" customFormat="1" ht="22.5" customHeight="1">
      <c r="A52" s="92" t="s">
        <v>79</v>
      </c>
      <c r="B52" s="93"/>
      <c r="C52" s="94"/>
      <c r="D52" s="352" t="s">
        <v>80</v>
      </c>
      <c r="E52" s="352"/>
      <c r="F52" s="352"/>
      <c r="G52" s="352"/>
      <c r="H52" s="352"/>
      <c r="I52" s="95"/>
      <c r="J52" s="352" t="s">
        <v>81</v>
      </c>
      <c r="K52" s="352"/>
      <c r="L52" s="352"/>
      <c r="M52" s="352"/>
      <c r="N52" s="352"/>
      <c r="O52" s="352"/>
      <c r="P52" s="352"/>
      <c r="Q52" s="352"/>
      <c r="R52" s="352"/>
      <c r="S52" s="352"/>
      <c r="T52" s="352"/>
      <c r="U52" s="352"/>
      <c r="V52" s="352"/>
      <c r="W52" s="352"/>
      <c r="X52" s="352"/>
      <c r="Y52" s="352"/>
      <c r="Z52" s="352"/>
      <c r="AA52" s="352"/>
      <c r="AB52" s="352"/>
      <c r="AC52" s="352"/>
      <c r="AD52" s="352"/>
      <c r="AE52" s="352"/>
      <c r="AF52" s="352"/>
      <c r="AG52" s="353">
        <f>'SO 01 - úsek A'!J27</f>
        <v>0</v>
      </c>
      <c r="AH52" s="354"/>
      <c r="AI52" s="354"/>
      <c r="AJ52" s="354"/>
      <c r="AK52" s="354"/>
      <c r="AL52" s="354"/>
      <c r="AM52" s="354"/>
      <c r="AN52" s="353">
        <f>SUM(AG52,AT52)</f>
        <v>0</v>
      </c>
      <c r="AO52" s="354"/>
      <c r="AP52" s="354"/>
      <c r="AQ52" s="96" t="s">
        <v>82</v>
      </c>
      <c r="AR52" s="97"/>
      <c r="AS52" s="98">
        <v>0</v>
      </c>
      <c r="AT52" s="99">
        <f>ROUND(SUM(AV52:AW52),2)</f>
        <v>0</v>
      </c>
      <c r="AU52" s="100">
        <f>'SO 01 - úsek A'!P86</f>
        <v>0</v>
      </c>
      <c r="AV52" s="99">
        <f>'SO 01 - úsek A'!J30</f>
        <v>0</v>
      </c>
      <c r="AW52" s="99">
        <f>'SO 01 - úsek A'!J31</f>
        <v>0</v>
      </c>
      <c r="AX52" s="99">
        <f>'SO 01 - úsek A'!J32</f>
        <v>0</v>
      </c>
      <c r="AY52" s="99">
        <f>'SO 01 - úsek A'!J33</f>
        <v>0</v>
      </c>
      <c r="AZ52" s="99">
        <f>'SO 01 - úsek A'!F30</f>
        <v>0</v>
      </c>
      <c r="BA52" s="99">
        <f>'SO 01 - úsek A'!F31</f>
        <v>0</v>
      </c>
      <c r="BB52" s="99">
        <f>'SO 01 - úsek A'!F32</f>
        <v>0</v>
      </c>
      <c r="BC52" s="99">
        <f>'SO 01 - úsek A'!F33</f>
        <v>0</v>
      </c>
      <c r="BD52" s="101">
        <f>'SO 01 - úsek A'!F34</f>
        <v>0</v>
      </c>
      <c r="BT52" s="102" t="s">
        <v>24</v>
      </c>
      <c r="BV52" s="102" t="s">
        <v>77</v>
      </c>
      <c r="BW52" s="102" t="s">
        <v>83</v>
      </c>
      <c r="BX52" s="102" t="s">
        <v>7</v>
      </c>
      <c r="CL52" s="102" t="s">
        <v>22</v>
      </c>
      <c r="CM52" s="102" t="s">
        <v>84</v>
      </c>
    </row>
    <row r="53" spans="1:91" s="5" customFormat="1" ht="22.5" customHeight="1">
      <c r="A53" s="92" t="s">
        <v>79</v>
      </c>
      <c r="B53" s="93"/>
      <c r="C53" s="94"/>
      <c r="D53" s="352" t="s">
        <v>85</v>
      </c>
      <c r="E53" s="352"/>
      <c r="F53" s="352"/>
      <c r="G53" s="352"/>
      <c r="H53" s="352"/>
      <c r="I53" s="95"/>
      <c r="J53" s="352" t="s">
        <v>86</v>
      </c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  <c r="W53" s="352"/>
      <c r="X53" s="352"/>
      <c r="Y53" s="352"/>
      <c r="Z53" s="352"/>
      <c r="AA53" s="352"/>
      <c r="AB53" s="352"/>
      <c r="AC53" s="352"/>
      <c r="AD53" s="352"/>
      <c r="AE53" s="352"/>
      <c r="AF53" s="352"/>
      <c r="AG53" s="353">
        <f>'SO 02 - úsek B'!J27</f>
        <v>0</v>
      </c>
      <c r="AH53" s="354"/>
      <c r="AI53" s="354"/>
      <c r="AJ53" s="354"/>
      <c r="AK53" s="354"/>
      <c r="AL53" s="354"/>
      <c r="AM53" s="354"/>
      <c r="AN53" s="353">
        <f>SUM(AG53,AT53)</f>
        <v>0</v>
      </c>
      <c r="AO53" s="354"/>
      <c r="AP53" s="354"/>
      <c r="AQ53" s="96" t="s">
        <v>82</v>
      </c>
      <c r="AR53" s="97"/>
      <c r="AS53" s="98">
        <v>0</v>
      </c>
      <c r="AT53" s="99">
        <f>ROUND(SUM(AV53:AW53),2)</f>
        <v>0</v>
      </c>
      <c r="AU53" s="100">
        <f>'SO 02 - úsek B'!P85</f>
        <v>0</v>
      </c>
      <c r="AV53" s="99">
        <f>'SO 02 - úsek B'!J30</f>
        <v>0</v>
      </c>
      <c r="AW53" s="99">
        <f>'SO 02 - úsek B'!J31</f>
        <v>0</v>
      </c>
      <c r="AX53" s="99">
        <f>'SO 02 - úsek B'!J32</f>
        <v>0</v>
      </c>
      <c r="AY53" s="99">
        <f>'SO 02 - úsek B'!J33</f>
        <v>0</v>
      </c>
      <c r="AZ53" s="99">
        <f>'SO 02 - úsek B'!F30</f>
        <v>0</v>
      </c>
      <c r="BA53" s="99">
        <f>'SO 02 - úsek B'!F31</f>
        <v>0</v>
      </c>
      <c r="BB53" s="99">
        <f>'SO 02 - úsek B'!F32</f>
        <v>0</v>
      </c>
      <c r="BC53" s="99">
        <f>'SO 02 - úsek B'!F33</f>
        <v>0</v>
      </c>
      <c r="BD53" s="101">
        <f>'SO 02 - úsek B'!F34</f>
        <v>0</v>
      </c>
      <c r="BT53" s="102" t="s">
        <v>24</v>
      </c>
      <c r="BV53" s="102" t="s">
        <v>77</v>
      </c>
      <c r="BW53" s="102" t="s">
        <v>87</v>
      </c>
      <c r="BX53" s="102" t="s">
        <v>7</v>
      </c>
      <c r="CL53" s="102" t="s">
        <v>22</v>
      </c>
      <c r="CM53" s="102" t="s">
        <v>84</v>
      </c>
    </row>
    <row r="54" spans="1:91" s="5" customFormat="1" ht="22.5" customHeight="1">
      <c r="A54" s="92" t="s">
        <v>79</v>
      </c>
      <c r="B54" s="93"/>
      <c r="C54" s="94"/>
      <c r="D54" s="352" t="s">
        <v>88</v>
      </c>
      <c r="E54" s="352"/>
      <c r="F54" s="352"/>
      <c r="G54" s="352"/>
      <c r="H54" s="352"/>
      <c r="I54" s="95"/>
      <c r="J54" s="352" t="s">
        <v>89</v>
      </c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2"/>
      <c r="AC54" s="352"/>
      <c r="AD54" s="352"/>
      <c r="AE54" s="352"/>
      <c r="AF54" s="352"/>
      <c r="AG54" s="353">
        <f>'SO 03 - úsek C'!J27</f>
        <v>0</v>
      </c>
      <c r="AH54" s="354"/>
      <c r="AI54" s="354"/>
      <c r="AJ54" s="354"/>
      <c r="AK54" s="354"/>
      <c r="AL54" s="354"/>
      <c r="AM54" s="354"/>
      <c r="AN54" s="353">
        <f>SUM(AG54,AT54)</f>
        <v>0</v>
      </c>
      <c r="AO54" s="354"/>
      <c r="AP54" s="354"/>
      <c r="AQ54" s="96" t="s">
        <v>82</v>
      </c>
      <c r="AR54" s="97"/>
      <c r="AS54" s="98">
        <v>0</v>
      </c>
      <c r="AT54" s="99">
        <f>ROUND(SUM(AV54:AW54),2)</f>
        <v>0</v>
      </c>
      <c r="AU54" s="100">
        <f>'SO 03 - úsek C'!P85</f>
        <v>0</v>
      </c>
      <c r="AV54" s="99">
        <f>'SO 03 - úsek C'!J30</f>
        <v>0</v>
      </c>
      <c r="AW54" s="99">
        <f>'SO 03 - úsek C'!J31</f>
        <v>0</v>
      </c>
      <c r="AX54" s="99">
        <f>'SO 03 - úsek C'!J32</f>
        <v>0</v>
      </c>
      <c r="AY54" s="99">
        <f>'SO 03 - úsek C'!J33</f>
        <v>0</v>
      </c>
      <c r="AZ54" s="99">
        <f>'SO 03 - úsek C'!F30</f>
        <v>0</v>
      </c>
      <c r="BA54" s="99">
        <f>'SO 03 - úsek C'!F31</f>
        <v>0</v>
      </c>
      <c r="BB54" s="99">
        <f>'SO 03 - úsek C'!F32</f>
        <v>0</v>
      </c>
      <c r="BC54" s="99">
        <f>'SO 03 - úsek C'!F33</f>
        <v>0</v>
      </c>
      <c r="BD54" s="101">
        <f>'SO 03 - úsek C'!F34</f>
        <v>0</v>
      </c>
      <c r="BT54" s="102" t="s">
        <v>24</v>
      </c>
      <c r="BV54" s="102" t="s">
        <v>77</v>
      </c>
      <c r="BW54" s="102" t="s">
        <v>90</v>
      </c>
      <c r="BX54" s="102" t="s">
        <v>7</v>
      </c>
      <c r="CL54" s="102" t="s">
        <v>22</v>
      </c>
      <c r="CM54" s="102" t="s">
        <v>84</v>
      </c>
    </row>
    <row r="55" spans="1:91" s="5" customFormat="1" ht="22.5" customHeight="1">
      <c r="A55" s="92" t="s">
        <v>79</v>
      </c>
      <c r="B55" s="93"/>
      <c r="C55" s="94"/>
      <c r="D55" s="352" t="s">
        <v>91</v>
      </c>
      <c r="E55" s="352"/>
      <c r="F55" s="352"/>
      <c r="G55" s="352"/>
      <c r="H55" s="352"/>
      <c r="I55" s="95"/>
      <c r="J55" s="352" t="s">
        <v>92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3">
        <f>'SO 04 - VRN'!J27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6" t="s">
        <v>82</v>
      </c>
      <c r="AR55" s="97"/>
      <c r="AS55" s="103">
        <v>0</v>
      </c>
      <c r="AT55" s="104">
        <f>ROUND(SUM(AV55:AW55),2)</f>
        <v>0</v>
      </c>
      <c r="AU55" s="105">
        <f>'SO 04 - VRN'!P78</f>
        <v>0</v>
      </c>
      <c r="AV55" s="104">
        <f>'SO 04 - VRN'!J30</f>
        <v>0</v>
      </c>
      <c r="AW55" s="104">
        <f>'SO 04 - VRN'!J31</f>
        <v>0</v>
      </c>
      <c r="AX55" s="104">
        <f>'SO 04 - VRN'!J32</f>
        <v>0</v>
      </c>
      <c r="AY55" s="104">
        <f>'SO 04 - VRN'!J33</f>
        <v>0</v>
      </c>
      <c r="AZ55" s="104">
        <f>'SO 04 - VRN'!F30</f>
        <v>0</v>
      </c>
      <c r="BA55" s="104">
        <f>'SO 04 - VRN'!F31</f>
        <v>0</v>
      </c>
      <c r="BB55" s="104">
        <f>'SO 04 - VRN'!F32</f>
        <v>0</v>
      </c>
      <c r="BC55" s="104">
        <f>'SO 04 - VRN'!F33</f>
        <v>0</v>
      </c>
      <c r="BD55" s="106">
        <f>'SO 04 - VRN'!F34</f>
        <v>0</v>
      </c>
      <c r="BT55" s="102" t="s">
        <v>24</v>
      </c>
      <c r="BV55" s="102" t="s">
        <v>77</v>
      </c>
      <c r="BW55" s="102" t="s">
        <v>93</v>
      </c>
      <c r="BX55" s="102" t="s">
        <v>7</v>
      </c>
      <c r="CL55" s="102" t="s">
        <v>22</v>
      </c>
      <c r="CM55" s="102" t="s">
        <v>84</v>
      </c>
    </row>
    <row r="56" spans="2:44" s="1" customFormat="1" ht="30" customHeight="1">
      <c r="B56" s="38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58"/>
    </row>
    <row r="57" spans="2:44" s="1" customFormat="1" ht="6.75" customHeight="1">
      <c r="B57" s="53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8"/>
    </row>
  </sheetData>
  <sheetProtection sheet="1" objects="1" scenarios="1" formatCells="0" formatColumns="0" formatRows="0" sort="0" autoFilter="0"/>
  <mergeCells count="53">
    <mergeCell ref="AS46:AT48"/>
    <mergeCell ref="W28:AE28"/>
    <mergeCell ref="AK28:AO28"/>
    <mergeCell ref="L29:O29"/>
    <mergeCell ref="W29:AE29"/>
    <mergeCell ref="AK29:AO29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D54:H54"/>
    <mergeCell ref="J54:AF54"/>
    <mergeCell ref="AN55:AP55"/>
    <mergeCell ref="AG55:AM55"/>
    <mergeCell ref="D55:H55"/>
    <mergeCell ref="J55:AF55"/>
    <mergeCell ref="D52:H52"/>
    <mergeCell ref="J52:AF52"/>
    <mergeCell ref="AN53:AP53"/>
    <mergeCell ref="AG53:AM53"/>
    <mergeCell ref="D53:H53"/>
    <mergeCell ref="J53:AF53"/>
    <mergeCell ref="AN49:AP49"/>
    <mergeCell ref="L30:O30"/>
    <mergeCell ref="W30:AE30"/>
    <mergeCell ref="AK30:AO30"/>
    <mergeCell ref="X32:AB32"/>
    <mergeCell ref="AK32:AO32"/>
    <mergeCell ref="L28:O28"/>
    <mergeCell ref="C49:G49"/>
    <mergeCell ref="I49:AF49"/>
    <mergeCell ref="AG49:AM49"/>
    <mergeCell ref="W26:AE26"/>
    <mergeCell ref="AK26:AO26"/>
    <mergeCell ref="L27:O27"/>
    <mergeCell ref="W27:AE27"/>
    <mergeCell ref="AK27:AO27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SO 01 - úsek A'!C2" display="/"/>
    <hyperlink ref="A53" location="'SO 02 - úsek B'!C2" display="/"/>
    <hyperlink ref="A54" location="'SO 03 - úsek C'!C2" display="/"/>
    <hyperlink ref="A55" location="'SO 04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8"/>
      <c r="C1" s="108"/>
      <c r="D1" s="109" t="s">
        <v>1</v>
      </c>
      <c r="E1" s="108"/>
      <c r="F1" s="110" t="s">
        <v>94</v>
      </c>
      <c r="G1" s="128" t="s">
        <v>95</v>
      </c>
      <c r="H1" s="128"/>
      <c r="I1" s="111"/>
      <c r="J1" s="110" t="s">
        <v>96</v>
      </c>
      <c r="K1" s="109" t="s">
        <v>97</v>
      </c>
      <c r="L1" s="110" t="s">
        <v>98</v>
      </c>
      <c r="M1" s="110"/>
      <c r="N1" s="110"/>
      <c r="O1" s="110"/>
      <c r="P1" s="110"/>
      <c r="Q1" s="110"/>
      <c r="R1" s="110"/>
      <c r="S1" s="110"/>
      <c r="T1" s="110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1" t="s">
        <v>83</v>
      </c>
    </row>
    <row r="3" spans="2:46" ht="6.75" customHeight="1">
      <c r="B3" s="22"/>
      <c r="C3" s="23"/>
      <c r="D3" s="23"/>
      <c r="E3" s="23"/>
      <c r="F3" s="23"/>
      <c r="G3" s="23"/>
      <c r="H3" s="23"/>
      <c r="I3" s="112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3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3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3"/>
      <c r="J6" s="26"/>
      <c r="K6" s="28"/>
    </row>
    <row r="7" spans="2:11" ht="22.5" customHeight="1">
      <c r="B7" s="25"/>
      <c r="C7" s="26"/>
      <c r="D7" s="26"/>
      <c r="E7" s="129" t="str">
        <f>'Rekapitulace stavby'!K6</f>
        <v>Mariánskolázeňský potok - oprava koryta_vsII</v>
      </c>
      <c r="F7" s="355"/>
      <c r="G7" s="355"/>
      <c r="H7" s="355"/>
      <c r="I7" s="113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4"/>
      <c r="J8" s="39"/>
      <c r="K8" s="42"/>
    </row>
    <row r="9" spans="2:11" s="1" customFormat="1" ht="36.75" customHeight="1">
      <c r="B9" s="38"/>
      <c r="C9" s="39"/>
      <c r="D9" s="39"/>
      <c r="E9" s="356" t="s">
        <v>101</v>
      </c>
      <c r="F9" s="357"/>
      <c r="G9" s="357"/>
      <c r="H9" s="357"/>
      <c r="I9" s="114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4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5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102</v>
      </c>
      <c r="G12" s="39"/>
      <c r="H12" s="39"/>
      <c r="I12" s="115" t="s">
        <v>27</v>
      </c>
      <c r="J12" s="116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4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5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5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4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5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5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4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5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5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4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4"/>
      <c r="J23" s="39"/>
      <c r="K23" s="42"/>
    </row>
    <row r="24" spans="2:11" s="6" customFormat="1" ht="22.5" customHeight="1">
      <c r="B24" s="117"/>
      <c r="C24" s="118"/>
      <c r="D24" s="118"/>
      <c r="E24" s="337" t="s">
        <v>22</v>
      </c>
      <c r="F24" s="337"/>
      <c r="G24" s="337"/>
      <c r="H24" s="337"/>
      <c r="I24" s="119"/>
      <c r="J24" s="118"/>
      <c r="K24" s="120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4"/>
      <c r="J25" s="39"/>
      <c r="K25" s="42"/>
    </row>
    <row r="26" spans="2:11" s="1" customFormat="1" ht="6.75" customHeight="1">
      <c r="B26" s="38"/>
      <c r="C26" s="39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4.75" customHeight="1">
      <c r="B27" s="38"/>
      <c r="C27" s="39"/>
      <c r="D27" s="123" t="s">
        <v>41</v>
      </c>
      <c r="E27" s="39"/>
      <c r="F27" s="39"/>
      <c r="G27" s="39"/>
      <c r="H27" s="39"/>
      <c r="I27" s="114"/>
      <c r="J27" s="124">
        <f>ROUND(J86,2)</f>
        <v>0</v>
      </c>
      <c r="K27" s="42"/>
    </row>
    <row r="28" spans="2:11" s="1" customFormat="1" ht="6.75" customHeight="1">
      <c r="B28" s="38"/>
      <c r="C28" s="39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5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6">
        <f>ROUND(SUM(BE86:BE227),2)</f>
        <v>0</v>
      </c>
      <c r="G30" s="39"/>
      <c r="H30" s="39"/>
      <c r="I30" s="127">
        <v>0.21</v>
      </c>
      <c r="J30" s="126">
        <f>ROUND(ROUND((SUM(BE86:BE227)),2)*I30,2)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6">
        <f>ROUND(SUM(BF86:BF227),2)</f>
        <v>0</v>
      </c>
      <c r="G31" s="39"/>
      <c r="H31" s="39"/>
      <c r="I31" s="127">
        <v>0.15</v>
      </c>
      <c r="J31" s="126">
        <f>ROUND(ROUND((SUM(BF86:BF227)),2)*I31,2)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6">
        <f>ROUND(SUM(BG86:BG227),2)</f>
        <v>0</v>
      </c>
      <c r="G32" s="39"/>
      <c r="H32" s="39"/>
      <c r="I32" s="127">
        <v>0.21</v>
      </c>
      <c r="J32" s="126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6">
        <f>ROUND(SUM(BH86:BH227),2)</f>
        <v>0</v>
      </c>
      <c r="G33" s="39"/>
      <c r="H33" s="39"/>
      <c r="I33" s="127">
        <v>0.15</v>
      </c>
      <c r="J33" s="126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6">
        <f>ROUND(SUM(BI86:BI227),2)</f>
        <v>0</v>
      </c>
      <c r="G34" s="39"/>
      <c r="H34" s="39"/>
      <c r="I34" s="127">
        <v>0</v>
      </c>
      <c r="J34" s="126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4"/>
      <c r="J35" s="39"/>
      <c r="K35" s="42"/>
    </row>
    <row r="36" spans="2:11" s="1" customFormat="1" ht="24.75" customHeight="1">
      <c r="B36" s="38"/>
      <c r="C36" s="48"/>
      <c r="D36" s="49" t="s">
        <v>51</v>
      </c>
      <c r="E36" s="50"/>
      <c r="F36" s="50"/>
      <c r="G36" s="130" t="s">
        <v>52</v>
      </c>
      <c r="H36" s="51" t="s">
        <v>53</v>
      </c>
      <c r="I36" s="131"/>
      <c r="J36" s="132">
        <f>SUM(J27:J34)</f>
        <v>0</v>
      </c>
      <c r="K36" s="133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4"/>
      <c r="J37" s="54"/>
      <c r="K37" s="55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4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4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4"/>
      <c r="J44" s="39"/>
      <c r="K44" s="42"/>
    </row>
    <row r="45" spans="2:11" s="1" customFormat="1" ht="22.5" customHeight="1">
      <c r="B45" s="38"/>
      <c r="C45" s="39"/>
      <c r="D45" s="39"/>
      <c r="E45" s="129" t="str">
        <f>E7</f>
        <v>Mariánskolázeňský potok - oprava koryta_vsII</v>
      </c>
      <c r="F45" s="355"/>
      <c r="G45" s="355"/>
      <c r="H45" s="355"/>
      <c r="I45" s="114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4"/>
      <c r="J46" s="39"/>
      <c r="K46" s="42"/>
    </row>
    <row r="47" spans="2:11" s="1" customFormat="1" ht="23.25" customHeight="1">
      <c r="B47" s="38"/>
      <c r="C47" s="39"/>
      <c r="D47" s="39"/>
      <c r="E47" s="356" t="str">
        <f>E9</f>
        <v>SO 01 - úsek A</v>
      </c>
      <c r="F47" s="357"/>
      <c r="G47" s="357"/>
      <c r="H47" s="357"/>
      <c r="I47" s="114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4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</v>
      </c>
      <c r="G49" s="39"/>
      <c r="H49" s="39"/>
      <c r="I49" s="115" t="s">
        <v>27</v>
      </c>
      <c r="J49" s="116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4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5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4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4"/>
      <c r="J53" s="39"/>
      <c r="K53" s="42"/>
    </row>
    <row r="54" spans="2:11" s="1" customFormat="1" ht="29.25" customHeight="1">
      <c r="B54" s="38"/>
      <c r="C54" s="139" t="s">
        <v>104</v>
      </c>
      <c r="D54" s="48"/>
      <c r="E54" s="48"/>
      <c r="F54" s="48"/>
      <c r="G54" s="48"/>
      <c r="H54" s="48"/>
      <c r="I54" s="140"/>
      <c r="J54" s="141" t="s">
        <v>105</v>
      </c>
      <c r="K54" s="52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4"/>
      <c r="J55" s="39"/>
      <c r="K55" s="42"/>
    </row>
    <row r="56" spans="2:47" s="1" customFormat="1" ht="29.25" customHeight="1">
      <c r="B56" s="38"/>
      <c r="C56" s="142" t="s">
        <v>106</v>
      </c>
      <c r="D56" s="39"/>
      <c r="E56" s="39"/>
      <c r="F56" s="39"/>
      <c r="G56" s="39"/>
      <c r="H56" s="39"/>
      <c r="I56" s="114"/>
      <c r="J56" s="124">
        <f>J86</f>
        <v>0</v>
      </c>
      <c r="K56" s="42"/>
      <c r="AU56" s="21" t="s">
        <v>107</v>
      </c>
    </row>
    <row r="57" spans="2:11" s="7" customFormat="1" ht="24.75" customHeight="1">
      <c r="B57" s="143"/>
      <c r="C57" s="144"/>
      <c r="D57" s="145" t="s">
        <v>108</v>
      </c>
      <c r="E57" s="146"/>
      <c r="F57" s="146"/>
      <c r="G57" s="146"/>
      <c r="H57" s="146"/>
      <c r="I57" s="147"/>
      <c r="J57" s="148">
        <f>J87</f>
        <v>0</v>
      </c>
      <c r="K57" s="149"/>
    </row>
    <row r="58" spans="2:11" s="8" customFormat="1" ht="19.5" customHeight="1">
      <c r="B58" s="150"/>
      <c r="C58" s="151"/>
      <c r="D58" s="152" t="s">
        <v>109</v>
      </c>
      <c r="E58" s="153"/>
      <c r="F58" s="153"/>
      <c r="G58" s="153"/>
      <c r="H58" s="153"/>
      <c r="I58" s="154"/>
      <c r="J58" s="155">
        <f>J88</f>
        <v>0</v>
      </c>
      <c r="K58" s="156"/>
    </row>
    <row r="59" spans="2:11" s="8" customFormat="1" ht="19.5" customHeight="1">
      <c r="B59" s="150"/>
      <c r="C59" s="151"/>
      <c r="D59" s="152" t="s">
        <v>110</v>
      </c>
      <c r="E59" s="153"/>
      <c r="F59" s="153"/>
      <c r="G59" s="153"/>
      <c r="H59" s="153"/>
      <c r="I59" s="154"/>
      <c r="J59" s="155">
        <f>J180</f>
        <v>0</v>
      </c>
      <c r="K59" s="156"/>
    </row>
    <row r="60" spans="2:11" s="8" customFormat="1" ht="19.5" customHeight="1">
      <c r="B60" s="150"/>
      <c r="C60" s="151"/>
      <c r="D60" s="152" t="s">
        <v>111</v>
      </c>
      <c r="E60" s="153"/>
      <c r="F60" s="153"/>
      <c r="G60" s="153"/>
      <c r="H60" s="153"/>
      <c r="I60" s="154"/>
      <c r="J60" s="155">
        <f>J183</f>
        <v>0</v>
      </c>
      <c r="K60" s="156"/>
    </row>
    <row r="61" spans="2:11" s="8" customFormat="1" ht="19.5" customHeight="1">
      <c r="B61" s="150"/>
      <c r="C61" s="151"/>
      <c r="D61" s="152" t="s">
        <v>112</v>
      </c>
      <c r="E61" s="153"/>
      <c r="F61" s="153"/>
      <c r="G61" s="153"/>
      <c r="H61" s="153"/>
      <c r="I61" s="154"/>
      <c r="J61" s="155">
        <f>J198</f>
        <v>0</v>
      </c>
      <c r="K61" s="156"/>
    </row>
    <row r="62" spans="2:11" s="8" customFormat="1" ht="19.5" customHeight="1">
      <c r="B62" s="150"/>
      <c r="C62" s="151"/>
      <c r="D62" s="152" t="s">
        <v>113</v>
      </c>
      <c r="E62" s="153"/>
      <c r="F62" s="153"/>
      <c r="G62" s="153"/>
      <c r="H62" s="153"/>
      <c r="I62" s="154"/>
      <c r="J62" s="155">
        <f>J208</f>
        <v>0</v>
      </c>
      <c r="K62" s="156"/>
    </row>
    <row r="63" spans="2:11" s="8" customFormat="1" ht="19.5" customHeight="1">
      <c r="B63" s="150"/>
      <c r="C63" s="151"/>
      <c r="D63" s="152" t="s">
        <v>114</v>
      </c>
      <c r="E63" s="153"/>
      <c r="F63" s="153"/>
      <c r="G63" s="153"/>
      <c r="H63" s="153"/>
      <c r="I63" s="154"/>
      <c r="J63" s="155">
        <f>J209</f>
        <v>0</v>
      </c>
      <c r="K63" s="156"/>
    </row>
    <row r="64" spans="2:11" s="8" customFormat="1" ht="14.25" customHeight="1">
      <c r="B64" s="150"/>
      <c r="C64" s="151"/>
      <c r="D64" s="152" t="s">
        <v>115</v>
      </c>
      <c r="E64" s="153"/>
      <c r="F64" s="153"/>
      <c r="G64" s="153"/>
      <c r="H64" s="153"/>
      <c r="I64" s="154"/>
      <c r="J64" s="155">
        <f>J210</f>
        <v>0</v>
      </c>
      <c r="K64" s="156"/>
    </row>
    <row r="65" spans="2:11" s="8" customFormat="1" ht="19.5" customHeight="1">
      <c r="B65" s="150"/>
      <c r="C65" s="151"/>
      <c r="D65" s="152" t="s">
        <v>116</v>
      </c>
      <c r="E65" s="153"/>
      <c r="F65" s="153"/>
      <c r="G65" s="153"/>
      <c r="H65" s="153"/>
      <c r="I65" s="154"/>
      <c r="J65" s="155">
        <f>J211</f>
        <v>0</v>
      </c>
      <c r="K65" s="156"/>
    </row>
    <row r="66" spans="2:11" s="8" customFormat="1" ht="19.5" customHeight="1">
      <c r="B66" s="150"/>
      <c r="C66" s="151"/>
      <c r="D66" s="152" t="s">
        <v>117</v>
      </c>
      <c r="E66" s="153"/>
      <c r="F66" s="153"/>
      <c r="G66" s="153"/>
      <c r="H66" s="153"/>
      <c r="I66" s="154"/>
      <c r="J66" s="155">
        <f>J224</f>
        <v>0</v>
      </c>
      <c r="K66" s="156"/>
    </row>
    <row r="67" spans="2:11" s="1" customFormat="1" ht="21.75" customHeight="1">
      <c r="B67" s="38"/>
      <c r="C67" s="39"/>
      <c r="D67" s="39"/>
      <c r="E67" s="39"/>
      <c r="F67" s="39"/>
      <c r="G67" s="39"/>
      <c r="H67" s="39"/>
      <c r="I67" s="114"/>
      <c r="J67" s="39"/>
      <c r="K67" s="42"/>
    </row>
    <row r="68" spans="2:11" s="1" customFormat="1" ht="6.75" customHeight="1">
      <c r="B68" s="53"/>
      <c r="C68" s="54"/>
      <c r="D68" s="54"/>
      <c r="E68" s="54"/>
      <c r="F68" s="54"/>
      <c r="G68" s="54"/>
      <c r="H68" s="54"/>
      <c r="I68" s="134"/>
      <c r="J68" s="54"/>
      <c r="K68" s="55"/>
    </row>
    <row r="72" spans="2:12" s="1" customFormat="1" ht="6.75" customHeight="1">
      <c r="B72" s="56"/>
      <c r="C72" s="57"/>
      <c r="D72" s="57"/>
      <c r="E72" s="57"/>
      <c r="F72" s="57"/>
      <c r="G72" s="57"/>
      <c r="H72" s="57"/>
      <c r="I72" s="137"/>
      <c r="J72" s="57"/>
      <c r="K72" s="57"/>
      <c r="L72" s="58"/>
    </row>
    <row r="73" spans="2:12" s="1" customFormat="1" ht="36.75" customHeight="1">
      <c r="B73" s="38"/>
      <c r="C73" s="59" t="s">
        <v>118</v>
      </c>
      <c r="D73" s="60"/>
      <c r="E73" s="60"/>
      <c r="F73" s="60"/>
      <c r="G73" s="60"/>
      <c r="H73" s="60"/>
      <c r="I73" s="157"/>
      <c r="J73" s="60"/>
      <c r="K73" s="60"/>
      <c r="L73" s="58"/>
    </row>
    <row r="74" spans="2:12" s="1" customFormat="1" ht="6.75" customHeight="1">
      <c r="B74" s="38"/>
      <c r="C74" s="60"/>
      <c r="D74" s="60"/>
      <c r="E74" s="60"/>
      <c r="F74" s="60"/>
      <c r="G74" s="60"/>
      <c r="H74" s="60"/>
      <c r="I74" s="157"/>
      <c r="J74" s="60"/>
      <c r="K74" s="60"/>
      <c r="L74" s="58"/>
    </row>
    <row r="75" spans="2:12" s="1" customFormat="1" ht="14.25" customHeight="1">
      <c r="B75" s="38"/>
      <c r="C75" s="62" t="s">
        <v>18</v>
      </c>
      <c r="D75" s="60"/>
      <c r="E75" s="60"/>
      <c r="F75" s="60"/>
      <c r="G75" s="60"/>
      <c r="H75" s="60"/>
      <c r="I75" s="157"/>
      <c r="J75" s="60"/>
      <c r="K75" s="60"/>
      <c r="L75" s="58"/>
    </row>
    <row r="76" spans="2:12" s="1" customFormat="1" ht="22.5" customHeight="1">
      <c r="B76" s="38"/>
      <c r="C76" s="60"/>
      <c r="D76" s="60"/>
      <c r="E76" s="317" t="str">
        <f>E7</f>
        <v>Mariánskolázeňský potok - oprava koryta_vsII</v>
      </c>
      <c r="F76" s="160"/>
      <c r="G76" s="160"/>
      <c r="H76" s="160"/>
      <c r="I76" s="157"/>
      <c r="J76" s="60"/>
      <c r="K76" s="60"/>
      <c r="L76" s="58"/>
    </row>
    <row r="77" spans="2:12" s="1" customFormat="1" ht="14.25" customHeight="1">
      <c r="B77" s="38"/>
      <c r="C77" s="62" t="s">
        <v>100</v>
      </c>
      <c r="D77" s="60"/>
      <c r="E77" s="60"/>
      <c r="F77" s="60"/>
      <c r="G77" s="60"/>
      <c r="H77" s="60"/>
      <c r="I77" s="157"/>
      <c r="J77" s="60"/>
      <c r="K77" s="60"/>
      <c r="L77" s="58"/>
    </row>
    <row r="78" spans="2:12" s="1" customFormat="1" ht="23.25" customHeight="1">
      <c r="B78" s="38"/>
      <c r="C78" s="60"/>
      <c r="D78" s="60"/>
      <c r="E78" s="321" t="str">
        <f>E9</f>
        <v>SO 01 - úsek A</v>
      </c>
      <c r="F78" s="161"/>
      <c r="G78" s="161"/>
      <c r="H78" s="161"/>
      <c r="I78" s="157"/>
      <c r="J78" s="60"/>
      <c r="K78" s="60"/>
      <c r="L78" s="58"/>
    </row>
    <row r="79" spans="2:12" s="1" customFormat="1" ht="6.75" customHeight="1">
      <c r="B79" s="38"/>
      <c r="C79" s="60"/>
      <c r="D79" s="60"/>
      <c r="E79" s="60"/>
      <c r="F79" s="60"/>
      <c r="G79" s="60"/>
      <c r="H79" s="60"/>
      <c r="I79" s="157"/>
      <c r="J79" s="60"/>
      <c r="K79" s="60"/>
      <c r="L79" s="58"/>
    </row>
    <row r="80" spans="2:12" s="1" customFormat="1" ht="18" customHeight="1">
      <c r="B80" s="38"/>
      <c r="C80" s="62" t="s">
        <v>25</v>
      </c>
      <c r="D80" s="60"/>
      <c r="E80" s="60"/>
      <c r="F80" s="158" t="str">
        <f>F12</f>
        <v>Praha</v>
      </c>
      <c r="G80" s="60"/>
      <c r="H80" s="60"/>
      <c r="I80" s="159" t="s">
        <v>27</v>
      </c>
      <c r="J80" s="70" t="str">
        <f>IF(J12="","",J12)</f>
        <v>19. 5. 2015</v>
      </c>
      <c r="K80" s="60"/>
      <c r="L80" s="58"/>
    </row>
    <row r="81" spans="2:12" s="1" customFormat="1" ht="6.75" customHeight="1">
      <c r="B81" s="38"/>
      <c r="C81" s="60"/>
      <c r="D81" s="60"/>
      <c r="E81" s="60"/>
      <c r="F81" s="60"/>
      <c r="G81" s="60"/>
      <c r="H81" s="60"/>
      <c r="I81" s="157"/>
      <c r="J81" s="60"/>
      <c r="K81" s="60"/>
      <c r="L81" s="58"/>
    </row>
    <row r="82" spans="2:12" s="1" customFormat="1" ht="15">
      <c r="B82" s="38"/>
      <c r="C82" s="62" t="s">
        <v>31</v>
      </c>
      <c r="D82" s="60"/>
      <c r="E82" s="60"/>
      <c r="F82" s="158" t="str">
        <f>E15</f>
        <v>Hlavní město Praha</v>
      </c>
      <c r="G82" s="60"/>
      <c r="H82" s="60"/>
      <c r="I82" s="159" t="s">
        <v>37</v>
      </c>
      <c r="J82" s="158" t="str">
        <f>E21</f>
        <v>Envicons s.r.o.</v>
      </c>
      <c r="K82" s="60"/>
      <c r="L82" s="58"/>
    </row>
    <row r="83" spans="2:12" s="1" customFormat="1" ht="14.25" customHeight="1">
      <c r="B83" s="38"/>
      <c r="C83" s="62" t="s">
        <v>35</v>
      </c>
      <c r="D83" s="60"/>
      <c r="E83" s="60"/>
      <c r="F83" s="158">
        <f>IF(E18="","",E18)</f>
      </c>
      <c r="G83" s="60"/>
      <c r="H83" s="60"/>
      <c r="I83" s="157"/>
      <c r="J83" s="60"/>
      <c r="K83" s="60"/>
      <c r="L83" s="58"/>
    </row>
    <row r="84" spans="2:12" s="1" customFormat="1" ht="9.75" customHeight="1">
      <c r="B84" s="38"/>
      <c r="C84" s="60"/>
      <c r="D84" s="60"/>
      <c r="E84" s="60"/>
      <c r="F84" s="60"/>
      <c r="G84" s="60"/>
      <c r="H84" s="60"/>
      <c r="I84" s="157"/>
      <c r="J84" s="60"/>
      <c r="K84" s="60"/>
      <c r="L84" s="58"/>
    </row>
    <row r="85" spans="2:20" s="9" customFormat="1" ht="29.25" customHeight="1">
      <c r="B85" s="162"/>
      <c r="C85" s="163" t="s">
        <v>119</v>
      </c>
      <c r="D85" s="164" t="s">
        <v>60</v>
      </c>
      <c r="E85" s="164" t="s">
        <v>56</v>
      </c>
      <c r="F85" s="164" t="s">
        <v>120</v>
      </c>
      <c r="G85" s="164" t="s">
        <v>121</v>
      </c>
      <c r="H85" s="164" t="s">
        <v>122</v>
      </c>
      <c r="I85" s="165" t="s">
        <v>123</v>
      </c>
      <c r="J85" s="164" t="s">
        <v>105</v>
      </c>
      <c r="K85" s="166" t="s">
        <v>124</v>
      </c>
      <c r="L85" s="167"/>
      <c r="M85" s="77" t="s">
        <v>125</v>
      </c>
      <c r="N85" s="78" t="s">
        <v>45</v>
      </c>
      <c r="O85" s="78" t="s">
        <v>126</v>
      </c>
      <c r="P85" s="78" t="s">
        <v>127</v>
      </c>
      <c r="Q85" s="78" t="s">
        <v>128</v>
      </c>
      <c r="R85" s="78" t="s">
        <v>129</v>
      </c>
      <c r="S85" s="78" t="s">
        <v>130</v>
      </c>
      <c r="T85" s="79" t="s">
        <v>131</v>
      </c>
    </row>
    <row r="86" spans="2:63" s="1" customFormat="1" ht="29.25" customHeight="1">
      <c r="B86" s="38"/>
      <c r="C86" s="83" t="s">
        <v>106</v>
      </c>
      <c r="D86" s="60"/>
      <c r="E86" s="60"/>
      <c r="F86" s="60"/>
      <c r="G86" s="60"/>
      <c r="H86" s="60"/>
      <c r="I86" s="157"/>
      <c r="J86" s="168">
        <f>BK86</f>
        <v>0</v>
      </c>
      <c r="K86" s="60"/>
      <c r="L86" s="58"/>
      <c r="M86" s="80"/>
      <c r="N86" s="81"/>
      <c r="O86" s="81"/>
      <c r="P86" s="169">
        <f>P87</f>
        <v>0</v>
      </c>
      <c r="Q86" s="81"/>
      <c r="R86" s="169">
        <f>R87</f>
        <v>196.042191</v>
      </c>
      <c r="S86" s="81"/>
      <c r="T86" s="170">
        <f>T87</f>
        <v>0</v>
      </c>
      <c r="AT86" s="21" t="s">
        <v>74</v>
      </c>
      <c r="AU86" s="21" t="s">
        <v>107</v>
      </c>
      <c r="BK86" s="171">
        <f>BK87</f>
        <v>0</v>
      </c>
    </row>
    <row r="87" spans="2:63" s="10" customFormat="1" ht="36.75" customHeight="1">
      <c r="B87" s="172"/>
      <c r="C87" s="173"/>
      <c r="D87" s="174" t="s">
        <v>74</v>
      </c>
      <c r="E87" s="175" t="s">
        <v>132</v>
      </c>
      <c r="F87" s="175" t="s">
        <v>133</v>
      </c>
      <c r="G87" s="173"/>
      <c r="H87" s="173"/>
      <c r="I87" s="176"/>
      <c r="J87" s="177">
        <f>BK87</f>
        <v>0</v>
      </c>
      <c r="K87" s="173"/>
      <c r="L87" s="178"/>
      <c r="M87" s="179"/>
      <c r="N87" s="180"/>
      <c r="O87" s="180"/>
      <c r="P87" s="181">
        <f>P88+P180+P183+P198+P208+P209+P211+P224</f>
        <v>0</v>
      </c>
      <c r="Q87" s="180"/>
      <c r="R87" s="181">
        <f>R88+R180+R183+R198+R208+R209+R211+R224</f>
        <v>196.042191</v>
      </c>
      <c r="S87" s="180"/>
      <c r="T87" s="182">
        <f>T88+T180+T183+T198+T208+T209+T211+T224</f>
        <v>0</v>
      </c>
      <c r="AR87" s="183" t="s">
        <v>24</v>
      </c>
      <c r="AT87" s="184" t="s">
        <v>74</v>
      </c>
      <c r="AU87" s="184" t="s">
        <v>75</v>
      </c>
      <c r="AY87" s="183" t="s">
        <v>134</v>
      </c>
      <c r="BK87" s="185">
        <f>BK88+BK180+BK183+BK198+BK208+BK209+BK211+BK224</f>
        <v>0</v>
      </c>
    </row>
    <row r="88" spans="2:63" s="10" customFormat="1" ht="19.5" customHeight="1">
      <c r="B88" s="172"/>
      <c r="C88" s="173"/>
      <c r="D88" s="186" t="s">
        <v>74</v>
      </c>
      <c r="E88" s="187" t="s">
        <v>24</v>
      </c>
      <c r="F88" s="187" t="s">
        <v>135</v>
      </c>
      <c r="G88" s="173"/>
      <c r="H88" s="173"/>
      <c r="I88" s="176"/>
      <c r="J88" s="188">
        <f>BK88</f>
        <v>0</v>
      </c>
      <c r="K88" s="173"/>
      <c r="L88" s="178"/>
      <c r="M88" s="179"/>
      <c r="N88" s="180"/>
      <c r="O88" s="180"/>
      <c r="P88" s="181">
        <f>SUM(P89:P179)</f>
        <v>0</v>
      </c>
      <c r="Q88" s="180"/>
      <c r="R88" s="181">
        <f>SUM(R89:R179)</f>
        <v>10.221501</v>
      </c>
      <c r="S88" s="180"/>
      <c r="T88" s="182">
        <f>SUM(T89:T179)</f>
        <v>0</v>
      </c>
      <c r="AR88" s="183" t="s">
        <v>24</v>
      </c>
      <c r="AT88" s="184" t="s">
        <v>74</v>
      </c>
      <c r="AU88" s="184" t="s">
        <v>24</v>
      </c>
      <c r="AY88" s="183" t="s">
        <v>134</v>
      </c>
      <c r="BK88" s="185">
        <f>SUM(BK89:BK179)</f>
        <v>0</v>
      </c>
    </row>
    <row r="89" spans="2:65" s="1" customFormat="1" ht="31.5" customHeight="1">
      <c r="B89" s="38"/>
      <c r="C89" s="189" t="s">
        <v>24</v>
      </c>
      <c r="D89" s="189" t="s">
        <v>136</v>
      </c>
      <c r="E89" s="190" t="s">
        <v>137</v>
      </c>
      <c r="F89" s="191" t="s">
        <v>138</v>
      </c>
      <c r="G89" s="192" t="s">
        <v>139</v>
      </c>
      <c r="H89" s="193">
        <v>180</v>
      </c>
      <c r="I89" s="194"/>
      <c r="J89" s="195">
        <f>ROUND(I89*H89,2)</f>
        <v>0</v>
      </c>
      <c r="K89" s="191" t="s">
        <v>140</v>
      </c>
      <c r="L89" s="58"/>
      <c r="M89" s="196" t="s">
        <v>22</v>
      </c>
      <c r="N89" s="197" t="s">
        <v>46</v>
      </c>
      <c r="O89" s="39"/>
      <c r="P89" s="198">
        <f>O89*H89</f>
        <v>0</v>
      </c>
      <c r="Q89" s="198">
        <v>0</v>
      </c>
      <c r="R89" s="198">
        <f>Q89*H89</f>
        <v>0</v>
      </c>
      <c r="S89" s="198">
        <v>0</v>
      </c>
      <c r="T89" s="199">
        <f>S89*H89</f>
        <v>0</v>
      </c>
      <c r="AR89" s="21" t="s">
        <v>141</v>
      </c>
      <c r="AT89" s="21" t="s">
        <v>136</v>
      </c>
      <c r="AU89" s="21" t="s">
        <v>84</v>
      </c>
      <c r="AY89" s="21" t="s">
        <v>134</v>
      </c>
      <c r="BE89" s="200">
        <f>IF(N89="základní",J89,0)</f>
        <v>0</v>
      </c>
      <c r="BF89" s="200">
        <f>IF(N89="snížená",J89,0)</f>
        <v>0</v>
      </c>
      <c r="BG89" s="200">
        <f>IF(N89="zákl. přenesená",J89,0)</f>
        <v>0</v>
      </c>
      <c r="BH89" s="200">
        <f>IF(N89="sníž. přenesená",J89,0)</f>
        <v>0</v>
      </c>
      <c r="BI89" s="200">
        <f>IF(N89="nulová",J89,0)</f>
        <v>0</v>
      </c>
      <c r="BJ89" s="21" t="s">
        <v>24</v>
      </c>
      <c r="BK89" s="200">
        <f>ROUND(I89*H89,2)</f>
        <v>0</v>
      </c>
      <c r="BL89" s="21" t="s">
        <v>141</v>
      </c>
      <c r="BM89" s="21" t="s">
        <v>142</v>
      </c>
    </row>
    <row r="90" spans="2:47" s="1" customFormat="1" ht="27">
      <c r="B90" s="38"/>
      <c r="C90" s="60"/>
      <c r="D90" s="201" t="s">
        <v>143</v>
      </c>
      <c r="E90" s="60"/>
      <c r="F90" s="202" t="s">
        <v>144</v>
      </c>
      <c r="G90" s="60"/>
      <c r="H90" s="60"/>
      <c r="I90" s="157"/>
      <c r="J90" s="60"/>
      <c r="K90" s="60"/>
      <c r="L90" s="58"/>
      <c r="M90" s="203"/>
      <c r="N90" s="39"/>
      <c r="O90" s="39"/>
      <c r="P90" s="39"/>
      <c r="Q90" s="39"/>
      <c r="R90" s="39"/>
      <c r="S90" s="39"/>
      <c r="T90" s="75"/>
      <c r="AT90" s="21" t="s">
        <v>143</v>
      </c>
      <c r="AU90" s="21" t="s">
        <v>84</v>
      </c>
    </row>
    <row r="91" spans="2:65" s="1" customFormat="1" ht="31.5" customHeight="1">
      <c r="B91" s="38"/>
      <c r="C91" s="189" t="s">
        <v>84</v>
      </c>
      <c r="D91" s="189" t="s">
        <v>136</v>
      </c>
      <c r="E91" s="190" t="s">
        <v>145</v>
      </c>
      <c r="F91" s="191" t="s">
        <v>146</v>
      </c>
      <c r="G91" s="192" t="s">
        <v>139</v>
      </c>
      <c r="H91" s="193">
        <v>180</v>
      </c>
      <c r="I91" s="194"/>
      <c r="J91" s="195">
        <f>ROUND(I91*H91,2)</f>
        <v>0</v>
      </c>
      <c r="K91" s="191" t="s">
        <v>140</v>
      </c>
      <c r="L91" s="58"/>
      <c r="M91" s="196" t="s">
        <v>22</v>
      </c>
      <c r="N91" s="197" t="s">
        <v>46</v>
      </c>
      <c r="O91" s="39"/>
      <c r="P91" s="198">
        <f>O91*H91</f>
        <v>0</v>
      </c>
      <c r="Q91" s="198">
        <v>0.00018</v>
      </c>
      <c r="R91" s="198">
        <f>Q91*H91</f>
        <v>0.032400000000000005</v>
      </c>
      <c r="S91" s="198">
        <v>0</v>
      </c>
      <c r="T91" s="199">
        <f>S91*H91</f>
        <v>0</v>
      </c>
      <c r="AR91" s="21" t="s">
        <v>141</v>
      </c>
      <c r="AT91" s="21" t="s">
        <v>136</v>
      </c>
      <c r="AU91" s="21" t="s">
        <v>84</v>
      </c>
      <c r="AY91" s="21" t="s">
        <v>134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24</v>
      </c>
      <c r="BK91" s="200">
        <f>ROUND(I91*H91,2)</f>
        <v>0</v>
      </c>
      <c r="BL91" s="21" t="s">
        <v>141</v>
      </c>
      <c r="BM91" s="21" t="s">
        <v>147</v>
      </c>
    </row>
    <row r="92" spans="2:47" s="1" customFormat="1" ht="27">
      <c r="B92" s="38"/>
      <c r="C92" s="60"/>
      <c r="D92" s="201" t="s">
        <v>143</v>
      </c>
      <c r="E92" s="60"/>
      <c r="F92" s="202" t="s">
        <v>144</v>
      </c>
      <c r="G92" s="60"/>
      <c r="H92" s="60"/>
      <c r="I92" s="157"/>
      <c r="J92" s="60"/>
      <c r="K92" s="60"/>
      <c r="L92" s="58"/>
      <c r="M92" s="203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84</v>
      </c>
    </row>
    <row r="93" spans="2:65" s="1" customFormat="1" ht="31.5" customHeight="1">
      <c r="B93" s="38"/>
      <c r="C93" s="189" t="s">
        <v>148</v>
      </c>
      <c r="D93" s="189" t="s">
        <v>136</v>
      </c>
      <c r="E93" s="190" t="s">
        <v>149</v>
      </c>
      <c r="F93" s="191" t="s">
        <v>150</v>
      </c>
      <c r="G93" s="192" t="s">
        <v>151</v>
      </c>
      <c r="H93" s="193">
        <v>21</v>
      </c>
      <c r="I93" s="194"/>
      <c r="J93" s="195">
        <f>ROUND(I93*H93,2)</f>
        <v>0</v>
      </c>
      <c r="K93" s="191" t="s">
        <v>140</v>
      </c>
      <c r="L93" s="58"/>
      <c r="M93" s="196" t="s">
        <v>22</v>
      </c>
      <c r="N93" s="197" t="s">
        <v>46</v>
      </c>
      <c r="O93" s="39"/>
      <c r="P93" s="198">
        <f>O93*H93</f>
        <v>0</v>
      </c>
      <c r="Q93" s="198">
        <v>8E-05</v>
      </c>
      <c r="R93" s="198">
        <f>Q93*H93</f>
        <v>0.00168</v>
      </c>
      <c r="S93" s="198">
        <v>0</v>
      </c>
      <c r="T93" s="199">
        <f>S93*H93</f>
        <v>0</v>
      </c>
      <c r="AR93" s="21" t="s">
        <v>141</v>
      </c>
      <c r="AT93" s="21" t="s">
        <v>136</v>
      </c>
      <c r="AU93" s="21" t="s">
        <v>84</v>
      </c>
      <c r="AY93" s="21" t="s">
        <v>134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1" t="s">
        <v>24</v>
      </c>
      <c r="BK93" s="200">
        <f>ROUND(I93*H93,2)</f>
        <v>0</v>
      </c>
      <c r="BL93" s="21" t="s">
        <v>141</v>
      </c>
      <c r="BM93" s="21" t="s">
        <v>152</v>
      </c>
    </row>
    <row r="94" spans="2:47" s="1" customFormat="1" ht="27">
      <c r="B94" s="38"/>
      <c r="C94" s="60"/>
      <c r="D94" s="201" t="s">
        <v>143</v>
      </c>
      <c r="E94" s="60"/>
      <c r="F94" s="202" t="s">
        <v>144</v>
      </c>
      <c r="G94" s="60"/>
      <c r="H94" s="60"/>
      <c r="I94" s="157"/>
      <c r="J94" s="60"/>
      <c r="K94" s="60"/>
      <c r="L94" s="58"/>
      <c r="M94" s="203"/>
      <c r="N94" s="39"/>
      <c r="O94" s="39"/>
      <c r="P94" s="39"/>
      <c r="Q94" s="39"/>
      <c r="R94" s="39"/>
      <c r="S94" s="39"/>
      <c r="T94" s="75"/>
      <c r="AT94" s="21" t="s">
        <v>143</v>
      </c>
      <c r="AU94" s="21" t="s">
        <v>84</v>
      </c>
    </row>
    <row r="95" spans="2:65" s="1" customFormat="1" ht="31.5" customHeight="1">
      <c r="B95" s="38"/>
      <c r="C95" s="189" t="s">
        <v>141</v>
      </c>
      <c r="D95" s="189" t="s">
        <v>136</v>
      </c>
      <c r="E95" s="190" t="s">
        <v>153</v>
      </c>
      <c r="F95" s="191" t="s">
        <v>154</v>
      </c>
      <c r="G95" s="192" t="s">
        <v>151</v>
      </c>
      <c r="H95" s="193">
        <v>9</v>
      </c>
      <c r="I95" s="194"/>
      <c r="J95" s="195">
        <f>ROUND(I95*H95,2)</f>
        <v>0</v>
      </c>
      <c r="K95" s="191" t="s">
        <v>140</v>
      </c>
      <c r="L95" s="58"/>
      <c r="M95" s="196" t="s">
        <v>22</v>
      </c>
      <c r="N95" s="197" t="s">
        <v>46</v>
      </c>
      <c r="O95" s="39"/>
      <c r="P95" s="198">
        <f>O95*H95</f>
        <v>0</v>
      </c>
      <c r="Q95" s="198">
        <v>8E-05</v>
      </c>
      <c r="R95" s="198">
        <f>Q95*H95</f>
        <v>0.00072</v>
      </c>
      <c r="S95" s="198">
        <v>0</v>
      </c>
      <c r="T95" s="199">
        <f>S95*H95</f>
        <v>0</v>
      </c>
      <c r="AR95" s="21" t="s">
        <v>141</v>
      </c>
      <c r="AT95" s="21" t="s">
        <v>136</v>
      </c>
      <c r="AU95" s="21" t="s">
        <v>84</v>
      </c>
      <c r="AY95" s="21" t="s">
        <v>134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24</v>
      </c>
      <c r="BK95" s="200">
        <f>ROUND(I95*H95,2)</f>
        <v>0</v>
      </c>
      <c r="BL95" s="21" t="s">
        <v>141</v>
      </c>
      <c r="BM95" s="21" t="s">
        <v>155</v>
      </c>
    </row>
    <row r="96" spans="2:47" s="1" customFormat="1" ht="27">
      <c r="B96" s="38"/>
      <c r="C96" s="60"/>
      <c r="D96" s="201" t="s">
        <v>143</v>
      </c>
      <c r="E96" s="60"/>
      <c r="F96" s="202" t="s">
        <v>144</v>
      </c>
      <c r="G96" s="60"/>
      <c r="H96" s="60"/>
      <c r="I96" s="157"/>
      <c r="J96" s="60"/>
      <c r="K96" s="60"/>
      <c r="L96" s="58"/>
      <c r="M96" s="203"/>
      <c r="N96" s="39"/>
      <c r="O96" s="39"/>
      <c r="P96" s="39"/>
      <c r="Q96" s="39"/>
      <c r="R96" s="39"/>
      <c r="S96" s="39"/>
      <c r="T96" s="75"/>
      <c r="AT96" s="21" t="s">
        <v>143</v>
      </c>
      <c r="AU96" s="21" t="s">
        <v>84</v>
      </c>
    </row>
    <row r="97" spans="2:65" s="1" customFormat="1" ht="22.5" customHeight="1">
      <c r="B97" s="38"/>
      <c r="C97" s="189" t="s">
        <v>156</v>
      </c>
      <c r="D97" s="189" t="s">
        <v>136</v>
      </c>
      <c r="E97" s="190" t="s">
        <v>157</v>
      </c>
      <c r="F97" s="191" t="s">
        <v>158</v>
      </c>
      <c r="G97" s="192" t="s">
        <v>151</v>
      </c>
      <c r="H97" s="193">
        <v>21</v>
      </c>
      <c r="I97" s="194"/>
      <c r="J97" s="195">
        <f>ROUND(I97*H97,2)</f>
        <v>0</v>
      </c>
      <c r="K97" s="191" t="s">
        <v>22</v>
      </c>
      <c r="L97" s="58"/>
      <c r="M97" s="196" t="s">
        <v>22</v>
      </c>
      <c r="N97" s="197" t="s">
        <v>46</v>
      </c>
      <c r="O97" s="39"/>
      <c r="P97" s="198">
        <f>O97*H97</f>
        <v>0</v>
      </c>
      <c r="Q97" s="198">
        <v>0.00027</v>
      </c>
      <c r="R97" s="198">
        <f>Q97*H97</f>
        <v>0.00567</v>
      </c>
      <c r="S97" s="198">
        <v>0</v>
      </c>
      <c r="T97" s="199">
        <f>S97*H97</f>
        <v>0</v>
      </c>
      <c r="AR97" s="21" t="s">
        <v>141</v>
      </c>
      <c r="AT97" s="21" t="s">
        <v>136</v>
      </c>
      <c r="AU97" s="21" t="s">
        <v>84</v>
      </c>
      <c r="AY97" s="21" t="s">
        <v>134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24</v>
      </c>
      <c r="BK97" s="200">
        <f>ROUND(I97*H97,2)</f>
        <v>0</v>
      </c>
      <c r="BL97" s="21" t="s">
        <v>141</v>
      </c>
      <c r="BM97" s="21" t="s">
        <v>159</v>
      </c>
    </row>
    <row r="98" spans="2:47" s="1" customFormat="1" ht="27">
      <c r="B98" s="38"/>
      <c r="C98" s="60"/>
      <c r="D98" s="201" t="s">
        <v>143</v>
      </c>
      <c r="E98" s="60"/>
      <c r="F98" s="202" t="s">
        <v>144</v>
      </c>
      <c r="G98" s="60"/>
      <c r="H98" s="60"/>
      <c r="I98" s="157"/>
      <c r="J98" s="60"/>
      <c r="K98" s="60"/>
      <c r="L98" s="58"/>
      <c r="M98" s="203"/>
      <c r="N98" s="39"/>
      <c r="O98" s="39"/>
      <c r="P98" s="39"/>
      <c r="Q98" s="39"/>
      <c r="R98" s="39"/>
      <c r="S98" s="39"/>
      <c r="T98" s="75"/>
      <c r="AT98" s="21" t="s">
        <v>143</v>
      </c>
      <c r="AU98" s="21" t="s">
        <v>84</v>
      </c>
    </row>
    <row r="99" spans="2:65" s="1" customFormat="1" ht="22.5" customHeight="1">
      <c r="B99" s="38"/>
      <c r="C99" s="189" t="s">
        <v>160</v>
      </c>
      <c r="D99" s="189" t="s">
        <v>136</v>
      </c>
      <c r="E99" s="190" t="s">
        <v>161</v>
      </c>
      <c r="F99" s="191" t="s">
        <v>162</v>
      </c>
      <c r="G99" s="192" t="s">
        <v>151</v>
      </c>
      <c r="H99" s="193">
        <v>9</v>
      </c>
      <c r="I99" s="194"/>
      <c r="J99" s="195">
        <f>ROUND(I99*H99,2)</f>
        <v>0</v>
      </c>
      <c r="K99" s="191" t="s">
        <v>22</v>
      </c>
      <c r="L99" s="58"/>
      <c r="M99" s="196" t="s">
        <v>22</v>
      </c>
      <c r="N99" s="197" t="s">
        <v>46</v>
      </c>
      <c r="O99" s="39"/>
      <c r="P99" s="198">
        <f>O99*H99</f>
        <v>0</v>
      </c>
      <c r="Q99" s="198">
        <v>0.00053</v>
      </c>
      <c r="R99" s="198">
        <f>Q99*H99</f>
        <v>0.00477</v>
      </c>
      <c r="S99" s="198">
        <v>0</v>
      </c>
      <c r="T99" s="199">
        <f>S99*H99</f>
        <v>0</v>
      </c>
      <c r="AR99" s="21" t="s">
        <v>141</v>
      </c>
      <c r="AT99" s="21" t="s">
        <v>136</v>
      </c>
      <c r="AU99" s="21" t="s">
        <v>84</v>
      </c>
      <c r="AY99" s="21" t="s">
        <v>134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24</v>
      </c>
      <c r="BK99" s="200">
        <f>ROUND(I99*H99,2)</f>
        <v>0</v>
      </c>
      <c r="BL99" s="21" t="s">
        <v>141</v>
      </c>
      <c r="BM99" s="21" t="s">
        <v>163</v>
      </c>
    </row>
    <row r="100" spans="2:47" s="1" customFormat="1" ht="27">
      <c r="B100" s="38"/>
      <c r="C100" s="60"/>
      <c r="D100" s="201" t="s">
        <v>143</v>
      </c>
      <c r="E100" s="60"/>
      <c r="F100" s="202" t="s">
        <v>144</v>
      </c>
      <c r="G100" s="60"/>
      <c r="H100" s="60"/>
      <c r="I100" s="157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143</v>
      </c>
      <c r="AU100" s="21" t="s">
        <v>84</v>
      </c>
    </row>
    <row r="101" spans="2:65" s="1" customFormat="1" ht="31.5" customHeight="1">
      <c r="B101" s="38"/>
      <c r="C101" s="189" t="s">
        <v>164</v>
      </c>
      <c r="D101" s="189" t="s">
        <v>136</v>
      </c>
      <c r="E101" s="190" t="s">
        <v>165</v>
      </c>
      <c r="F101" s="191" t="s">
        <v>166</v>
      </c>
      <c r="G101" s="192" t="s">
        <v>167</v>
      </c>
      <c r="H101" s="193">
        <v>20</v>
      </c>
      <c r="I101" s="194"/>
      <c r="J101" s="195">
        <f>ROUND(I101*H101,2)</f>
        <v>0</v>
      </c>
      <c r="K101" s="191" t="s">
        <v>140</v>
      </c>
      <c r="L101" s="58"/>
      <c r="M101" s="196" t="s">
        <v>22</v>
      </c>
      <c r="N101" s="197" t="s">
        <v>46</v>
      </c>
      <c r="O101" s="39"/>
      <c r="P101" s="198">
        <f>O101*H101</f>
        <v>0</v>
      </c>
      <c r="Q101" s="198">
        <v>0.4</v>
      </c>
      <c r="R101" s="198">
        <f>Q101*H101</f>
        <v>8</v>
      </c>
      <c r="S101" s="198">
        <v>0</v>
      </c>
      <c r="T101" s="199">
        <f>S101*H101</f>
        <v>0</v>
      </c>
      <c r="AR101" s="21" t="s">
        <v>141</v>
      </c>
      <c r="AT101" s="21" t="s">
        <v>136</v>
      </c>
      <c r="AU101" s="21" t="s">
        <v>84</v>
      </c>
      <c r="AY101" s="21" t="s">
        <v>134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141</v>
      </c>
      <c r="BM101" s="21" t="s">
        <v>168</v>
      </c>
    </row>
    <row r="102" spans="2:47" s="1" customFormat="1" ht="27">
      <c r="B102" s="38"/>
      <c r="C102" s="60"/>
      <c r="D102" s="204" t="s">
        <v>143</v>
      </c>
      <c r="E102" s="60"/>
      <c r="F102" s="205" t="s">
        <v>169</v>
      </c>
      <c r="G102" s="60"/>
      <c r="H102" s="60"/>
      <c r="I102" s="157"/>
      <c r="J102" s="60"/>
      <c r="K102" s="60"/>
      <c r="L102" s="58"/>
      <c r="M102" s="203"/>
      <c r="N102" s="39"/>
      <c r="O102" s="39"/>
      <c r="P102" s="39"/>
      <c r="Q102" s="39"/>
      <c r="R102" s="39"/>
      <c r="S102" s="39"/>
      <c r="T102" s="75"/>
      <c r="AT102" s="21" t="s">
        <v>143</v>
      </c>
      <c r="AU102" s="21" t="s">
        <v>84</v>
      </c>
    </row>
    <row r="103" spans="2:51" s="11" customFormat="1" ht="13.5">
      <c r="B103" s="206"/>
      <c r="C103" s="207"/>
      <c r="D103" s="201" t="s">
        <v>170</v>
      </c>
      <c r="E103" s="208" t="s">
        <v>22</v>
      </c>
      <c r="F103" s="209" t="s">
        <v>171</v>
      </c>
      <c r="G103" s="207"/>
      <c r="H103" s="210">
        <v>20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170</v>
      </c>
      <c r="AU103" s="216" t="s">
        <v>84</v>
      </c>
      <c r="AV103" s="11" t="s">
        <v>84</v>
      </c>
      <c r="AW103" s="11" t="s">
        <v>39</v>
      </c>
      <c r="AX103" s="11" t="s">
        <v>24</v>
      </c>
      <c r="AY103" s="216" t="s">
        <v>134</v>
      </c>
    </row>
    <row r="104" spans="2:65" s="1" customFormat="1" ht="31.5" customHeight="1">
      <c r="B104" s="38"/>
      <c r="C104" s="189" t="s">
        <v>172</v>
      </c>
      <c r="D104" s="189" t="s">
        <v>136</v>
      </c>
      <c r="E104" s="190" t="s">
        <v>173</v>
      </c>
      <c r="F104" s="191" t="s">
        <v>174</v>
      </c>
      <c r="G104" s="192" t="s">
        <v>167</v>
      </c>
      <c r="H104" s="193">
        <v>15</v>
      </c>
      <c r="I104" s="194"/>
      <c r="J104" s="195">
        <f>ROUND(I104*H104,2)</f>
        <v>0</v>
      </c>
      <c r="K104" s="191" t="s">
        <v>140</v>
      </c>
      <c r="L104" s="58"/>
      <c r="M104" s="196" t="s">
        <v>22</v>
      </c>
      <c r="N104" s="197" t="s">
        <v>46</v>
      </c>
      <c r="O104" s="39"/>
      <c r="P104" s="198">
        <f>O104*H104</f>
        <v>0</v>
      </c>
      <c r="Q104" s="198">
        <v>0</v>
      </c>
      <c r="R104" s="198">
        <f>Q104*H104</f>
        <v>0</v>
      </c>
      <c r="S104" s="198">
        <v>0</v>
      </c>
      <c r="T104" s="199">
        <f>S104*H104</f>
        <v>0</v>
      </c>
      <c r="AR104" s="21" t="s">
        <v>141</v>
      </c>
      <c r="AT104" s="21" t="s">
        <v>136</v>
      </c>
      <c r="AU104" s="21" t="s">
        <v>84</v>
      </c>
      <c r="AY104" s="21" t="s">
        <v>134</v>
      </c>
      <c r="BE104" s="200">
        <f>IF(N104="základní",J104,0)</f>
        <v>0</v>
      </c>
      <c r="BF104" s="200">
        <f>IF(N104="snížená",J104,0)</f>
        <v>0</v>
      </c>
      <c r="BG104" s="200">
        <f>IF(N104="zákl. přenesená",J104,0)</f>
        <v>0</v>
      </c>
      <c r="BH104" s="200">
        <f>IF(N104="sníž. přenesená",J104,0)</f>
        <v>0</v>
      </c>
      <c r="BI104" s="200">
        <f>IF(N104="nulová",J104,0)</f>
        <v>0</v>
      </c>
      <c r="BJ104" s="21" t="s">
        <v>24</v>
      </c>
      <c r="BK104" s="200">
        <f>ROUND(I104*H104,2)</f>
        <v>0</v>
      </c>
      <c r="BL104" s="21" t="s">
        <v>141</v>
      </c>
      <c r="BM104" s="21" t="s">
        <v>175</v>
      </c>
    </row>
    <row r="105" spans="2:47" s="1" customFormat="1" ht="27">
      <c r="B105" s="38"/>
      <c r="C105" s="60"/>
      <c r="D105" s="204" t="s">
        <v>143</v>
      </c>
      <c r="E105" s="60"/>
      <c r="F105" s="205" t="s">
        <v>169</v>
      </c>
      <c r="G105" s="60"/>
      <c r="H105" s="60"/>
      <c r="I105" s="157"/>
      <c r="J105" s="60"/>
      <c r="K105" s="60"/>
      <c r="L105" s="58"/>
      <c r="M105" s="203"/>
      <c r="N105" s="39"/>
      <c r="O105" s="39"/>
      <c r="P105" s="39"/>
      <c r="Q105" s="39"/>
      <c r="R105" s="39"/>
      <c r="S105" s="39"/>
      <c r="T105" s="75"/>
      <c r="AT105" s="21" t="s">
        <v>143</v>
      </c>
      <c r="AU105" s="21" t="s">
        <v>84</v>
      </c>
    </row>
    <row r="106" spans="2:51" s="11" customFormat="1" ht="13.5">
      <c r="B106" s="206"/>
      <c r="C106" s="207"/>
      <c r="D106" s="201" t="s">
        <v>170</v>
      </c>
      <c r="E106" s="208" t="s">
        <v>22</v>
      </c>
      <c r="F106" s="209" t="s">
        <v>176</v>
      </c>
      <c r="G106" s="207"/>
      <c r="H106" s="210">
        <v>15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170</v>
      </c>
      <c r="AU106" s="216" t="s">
        <v>84</v>
      </c>
      <c r="AV106" s="11" t="s">
        <v>84</v>
      </c>
      <c r="AW106" s="11" t="s">
        <v>39</v>
      </c>
      <c r="AX106" s="11" t="s">
        <v>24</v>
      </c>
      <c r="AY106" s="216" t="s">
        <v>134</v>
      </c>
    </row>
    <row r="107" spans="2:65" s="1" customFormat="1" ht="31.5" customHeight="1">
      <c r="B107" s="38"/>
      <c r="C107" s="189" t="s">
        <v>177</v>
      </c>
      <c r="D107" s="189" t="s">
        <v>136</v>
      </c>
      <c r="E107" s="190" t="s">
        <v>178</v>
      </c>
      <c r="F107" s="191" t="s">
        <v>179</v>
      </c>
      <c r="G107" s="192" t="s">
        <v>167</v>
      </c>
      <c r="H107" s="193">
        <v>35</v>
      </c>
      <c r="I107" s="194"/>
      <c r="J107" s="195">
        <f>ROUND(I107*H107,2)</f>
        <v>0</v>
      </c>
      <c r="K107" s="191" t="s">
        <v>140</v>
      </c>
      <c r="L107" s="58"/>
      <c r="M107" s="196" t="s">
        <v>22</v>
      </c>
      <c r="N107" s="197" t="s">
        <v>46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141</v>
      </c>
      <c r="AT107" s="21" t="s">
        <v>136</v>
      </c>
      <c r="AU107" s="21" t="s">
        <v>84</v>
      </c>
      <c r="AY107" s="21" t="s">
        <v>134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24</v>
      </c>
      <c r="BK107" s="200">
        <f>ROUND(I107*H107,2)</f>
        <v>0</v>
      </c>
      <c r="BL107" s="21" t="s">
        <v>141</v>
      </c>
      <c r="BM107" s="21" t="s">
        <v>180</v>
      </c>
    </row>
    <row r="108" spans="2:47" s="1" customFormat="1" ht="27">
      <c r="B108" s="38"/>
      <c r="C108" s="60"/>
      <c r="D108" s="201" t="s">
        <v>143</v>
      </c>
      <c r="E108" s="60"/>
      <c r="F108" s="202" t="s">
        <v>181</v>
      </c>
      <c r="G108" s="60"/>
      <c r="H108" s="60"/>
      <c r="I108" s="157"/>
      <c r="J108" s="60"/>
      <c r="K108" s="60"/>
      <c r="L108" s="58"/>
      <c r="M108" s="203"/>
      <c r="N108" s="39"/>
      <c r="O108" s="39"/>
      <c r="P108" s="39"/>
      <c r="Q108" s="39"/>
      <c r="R108" s="39"/>
      <c r="S108" s="39"/>
      <c r="T108" s="75"/>
      <c r="AT108" s="21" t="s">
        <v>143</v>
      </c>
      <c r="AU108" s="21" t="s">
        <v>84</v>
      </c>
    </row>
    <row r="109" spans="2:65" s="1" customFormat="1" ht="22.5" customHeight="1">
      <c r="B109" s="38"/>
      <c r="C109" s="189" t="s">
        <v>29</v>
      </c>
      <c r="D109" s="189" t="s">
        <v>136</v>
      </c>
      <c r="E109" s="190" t="s">
        <v>182</v>
      </c>
      <c r="F109" s="191" t="s">
        <v>183</v>
      </c>
      <c r="G109" s="192" t="s">
        <v>184</v>
      </c>
      <c r="H109" s="193">
        <v>50</v>
      </c>
      <c r="I109" s="194"/>
      <c r="J109" s="195">
        <f>ROUND(I109*H109,2)</f>
        <v>0</v>
      </c>
      <c r="K109" s="191" t="s">
        <v>22</v>
      </c>
      <c r="L109" s="58"/>
      <c r="M109" s="196" t="s">
        <v>22</v>
      </c>
      <c r="N109" s="197" t="s">
        <v>46</v>
      </c>
      <c r="O109" s="39"/>
      <c r="P109" s="198">
        <f>O109*H109</f>
        <v>0</v>
      </c>
      <c r="Q109" s="198">
        <v>0.01721</v>
      </c>
      <c r="R109" s="198">
        <f>Q109*H109</f>
        <v>0.8604999999999999</v>
      </c>
      <c r="S109" s="198">
        <v>0</v>
      </c>
      <c r="T109" s="199">
        <f>S109*H109</f>
        <v>0</v>
      </c>
      <c r="AR109" s="21" t="s">
        <v>141</v>
      </c>
      <c r="AT109" s="21" t="s">
        <v>136</v>
      </c>
      <c r="AU109" s="21" t="s">
        <v>84</v>
      </c>
      <c r="AY109" s="21" t="s">
        <v>134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24</v>
      </c>
      <c r="BK109" s="200">
        <f>ROUND(I109*H109,2)</f>
        <v>0</v>
      </c>
      <c r="BL109" s="21" t="s">
        <v>141</v>
      </c>
      <c r="BM109" s="21" t="s">
        <v>185</v>
      </c>
    </row>
    <row r="110" spans="2:47" s="1" customFormat="1" ht="27">
      <c r="B110" s="38"/>
      <c r="C110" s="60"/>
      <c r="D110" s="201" t="s">
        <v>143</v>
      </c>
      <c r="E110" s="60"/>
      <c r="F110" s="202" t="s">
        <v>169</v>
      </c>
      <c r="G110" s="60"/>
      <c r="H110" s="60"/>
      <c r="I110" s="157"/>
      <c r="J110" s="60"/>
      <c r="K110" s="60"/>
      <c r="L110" s="58"/>
      <c r="M110" s="203"/>
      <c r="N110" s="39"/>
      <c r="O110" s="39"/>
      <c r="P110" s="39"/>
      <c r="Q110" s="39"/>
      <c r="R110" s="39"/>
      <c r="S110" s="39"/>
      <c r="T110" s="75"/>
      <c r="AT110" s="21" t="s">
        <v>143</v>
      </c>
      <c r="AU110" s="21" t="s">
        <v>84</v>
      </c>
    </row>
    <row r="111" spans="2:65" s="1" customFormat="1" ht="31.5" customHeight="1">
      <c r="B111" s="38"/>
      <c r="C111" s="189" t="s">
        <v>186</v>
      </c>
      <c r="D111" s="189" t="s">
        <v>136</v>
      </c>
      <c r="E111" s="190" t="s">
        <v>187</v>
      </c>
      <c r="F111" s="191" t="s">
        <v>188</v>
      </c>
      <c r="G111" s="192" t="s">
        <v>189</v>
      </c>
      <c r="H111" s="193">
        <v>160</v>
      </c>
      <c r="I111" s="194"/>
      <c r="J111" s="195">
        <f>ROUND(I111*H111,2)</f>
        <v>0</v>
      </c>
      <c r="K111" s="191" t="s">
        <v>140</v>
      </c>
      <c r="L111" s="58"/>
      <c r="M111" s="196" t="s">
        <v>22</v>
      </c>
      <c r="N111" s="197" t="s">
        <v>46</v>
      </c>
      <c r="O111" s="39"/>
      <c r="P111" s="198">
        <f>O111*H111</f>
        <v>0</v>
      </c>
      <c r="Q111" s="198">
        <v>0</v>
      </c>
      <c r="R111" s="198">
        <f>Q111*H111</f>
        <v>0</v>
      </c>
      <c r="S111" s="198">
        <v>0</v>
      </c>
      <c r="T111" s="199">
        <f>S111*H111</f>
        <v>0</v>
      </c>
      <c r="AR111" s="21" t="s">
        <v>141</v>
      </c>
      <c r="AT111" s="21" t="s">
        <v>136</v>
      </c>
      <c r="AU111" s="21" t="s">
        <v>84</v>
      </c>
      <c r="AY111" s="21" t="s">
        <v>134</v>
      </c>
      <c r="BE111" s="200">
        <f>IF(N111="základní",J111,0)</f>
        <v>0</v>
      </c>
      <c r="BF111" s="200">
        <f>IF(N111="snížená",J111,0)</f>
        <v>0</v>
      </c>
      <c r="BG111" s="200">
        <f>IF(N111="zákl. přenesená",J111,0)</f>
        <v>0</v>
      </c>
      <c r="BH111" s="200">
        <f>IF(N111="sníž. přenesená",J111,0)</f>
        <v>0</v>
      </c>
      <c r="BI111" s="200">
        <f>IF(N111="nulová",J111,0)</f>
        <v>0</v>
      </c>
      <c r="BJ111" s="21" t="s">
        <v>24</v>
      </c>
      <c r="BK111" s="200">
        <f>ROUND(I111*H111,2)</f>
        <v>0</v>
      </c>
      <c r="BL111" s="21" t="s">
        <v>141</v>
      </c>
      <c r="BM111" s="21" t="s">
        <v>190</v>
      </c>
    </row>
    <row r="112" spans="2:47" s="1" customFormat="1" ht="27">
      <c r="B112" s="38"/>
      <c r="C112" s="60"/>
      <c r="D112" s="204" t="s">
        <v>143</v>
      </c>
      <c r="E112" s="60"/>
      <c r="F112" s="205" t="s">
        <v>169</v>
      </c>
      <c r="G112" s="60"/>
      <c r="H112" s="60"/>
      <c r="I112" s="157"/>
      <c r="J112" s="60"/>
      <c r="K112" s="60"/>
      <c r="L112" s="58"/>
      <c r="M112" s="203"/>
      <c r="N112" s="39"/>
      <c r="O112" s="39"/>
      <c r="P112" s="39"/>
      <c r="Q112" s="39"/>
      <c r="R112" s="39"/>
      <c r="S112" s="39"/>
      <c r="T112" s="75"/>
      <c r="AT112" s="21" t="s">
        <v>143</v>
      </c>
      <c r="AU112" s="21" t="s">
        <v>84</v>
      </c>
    </row>
    <row r="113" spans="2:51" s="11" customFormat="1" ht="13.5">
      <c r="B113" s="206"/>
      <c r="C113" s="207"/>
      <c r="D113" s="201" t="s">
        <v>170</v>
      </c>
      <c r="E113" s="208" t="s">
        <v>22</v>
      </c>
      <c r="F113" s="209" t="s">
        <v>191</v>
      </c>
      <c r="G113" s="207"/>
      <c r="H113" s="210">
        <v>160</v>
      </c>
      <c r="I113" s="211"/>
      <c r="J113" s="207"/>
      <c r="K113" s="207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170</v>
      </c>
      <c r="AU113" s="216" t="s">
        <v>84</v>
      </c>
      <c r="AV113" s="11" t="s">
        <v>84</v>
      </c>
      <c r="AW113" s="11" t="s">
        <v>39</v>
      </c>
      <c r="AX113" s="11" t="s">
        <v>24</v>
      </c>
      <c r="AY113" s="216" t="s">
        <v>134</v>
      </c>
    </row>
    <row r="114" spans="2:65" s="1" customFormat="1" ht="31.5" customHeight="1">
      <c r="B114" s="38"/>
      <c r="C114" s="189" t="s">
        <v>192</v>
      </c>
      <c r="D114" s="189" t="s">
        <v>136</v>
      </c>
      <c r="E114" s="190" t="s">
        <v>193</v>
      </c>
      <c r="F114" s="191" t="s">
        <v>194</v>
      </c>
      <c r="G114" s="192" t="s">
        <v>195</v>
      </c>
      <c r="H114" s="193">
        <v>20</v>
      </c>
      <c r="I114" s="194"/>
      <c r="J114" s="195">
        <f>ROUND(I114*H114,2)</f>
        <v>0</v>
      </c>
      <c r="K114" s="191" t="s">
        <v>140</v>
      </c>
      <c r="L114" s="58"/>
      <c r="M114" s="196" t="s">
        <v>22</v>
      </c>
      <c r="N114" s="197" t="s">
        <v>46</v>
      </c>
      <c r="O114" s="39"/>
      <c r="P114" s="198">
        <f>O114*H114</f>
        <v>0</v>
      </c>
      <c r="Q114" s="198">
        <v>0</v>
      </c>
      <c r="R114" s="198">
        <f>Q114*H114</f>
        <v>0</v>
      </c>
      <c r="S114" s="198">
        <v>0</v>
      </c>
      <c r="T114" s="199">
        <f>S114*H114</f>
        <v>0</v>
      </c>
      <c r="AR114" s="21" t="s">
        <v>141</v>
      </c>
      <c r="AT114" s="21" t="s">
        <v>136</v>
      </c>
      <c r="AU114" s="21" t="s">
        <v>84</v>
      </c>
      <c r="AY114" s="21" t="s">
        <v>134</v>
      </c>
      <c r="BE114" s="200">
        <f>IF(N114="základní",J114,0)</f>
        <v>0</v>
      </c>
      <c r="BF114" s="200">
        <f>IF(N114="snížená",J114,0)</f>
        <v>0</v>
      </c>
      <c r="BG114" s="200">
        <f>IF(N114="zákl. přenesená",J114,0)</f>
        <v>0</v>
      </c>
      <c r="BH114" s="200">
        <f>IF(N114="sníž. přenesená",J114,0)</f>
        <v>0</v>
      </c>
      <c r="BI114" s="200">
        <f>IF(N114="nulová",J114,0)</f>
        <v>0</v>
      </c>
      <c r="BJ114" s="21" t="s">
        <v>24</v>
      </c>
      <c r="BK114" s="200">
        <f>ROUND(I114*H114,2)</f>
        <v>0</v>
      </c>
      <c r="BL114" s="21" t="s">
        <v>141</v>
      </c>
      <c r="BM114" s="21" t="s">
        <v>196</v>
      </c>
    </row>
    <row r="115" spans="2:65" s="1" customFormat="1" ht="57" customHeight="1">
      <c r="B115" s="38"/>
      <c r="C115" s="189" t="s">
        <v>197</v>
      </c>
      <c r="D115" s="189" t="s">
        <v>136</v>
      </c>
      <c r="E115" s="190" t="s">
        <v>198</v>
      </c>
      <c r="F115" s="191" t="s">
        <v>199</v>
      </c>
      <c r="G115" s="192" t="s">
        <v>184</v>
      </c>
      <c r="H115" s="193">
        <v>12</v>
      </c>
      <c r="I115" s="194"/>
      <c r="J115" s="195">
        <f>ROUND(I115*H115,2)</f>
        <v>0</v>
      </c>
      <c r="K115" s="191" t="s">
        <v>140</v>
      </c>
      <c r="L115" s="58"/>
      <c r="M115" s="196" t="s">
        <v>22</v>
      </c>
      <c r="N115" s="197" t="s">
        <v>46</v>
      </c>
      <c r="O115" s="39"/>
      <c r="P115" s="198">
        <f>O115*H115</f>
        <v>0</v>
      </c>
      <c r="Q115" s="198">
        <v>0.00868</v>
      </c>
      <c r="R115" s="198">
        <f>Q115*H115</f>
        <v>0.10416</v>
      </c>
      <c r="S115" s="198">
        <v>0</v>
      </c>
      <c r="T115" s="199">
        <f>S115*H115</f>
        <v>0</v>
      </c>
      <c r="AR115" s="21" t="s">
        <v>141</v>
      </c>
      <c r="AT115" s="21" t="s">
        <v>136</v>
      </c>
      <c r="AU115" s="21" t="s">
        <v>84</v>
      </c>
      <c r="AY115" s="21" t="s">
        <v>134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24</v>
      </c>
      <c r="BK115" s="200">
        <f>ROUND(I115*H115,2)</f>
        <v>0</v>
      </c>
      <c r="BL115" s="21" t="s">
        <v>141</v>
      </c>
      <c r="BM115" s="21" t="s">
        <v>200</v>
      </c>
    </row>
    <row r="116" spans="2:47" s="1" customFormat="1" ht="27">
      <c r="B116" s="38"/>
      <c r="C116" s="60"/>
      <c r="D116" s="201" t="s">
        <v>143</v>
      </c>
      <c r="E116" s="60"/>
      <c r="F116" s="202" t="s">
        <v>169</v>
      </c>
      <c r="G116" s="60"/>
      <c r="H116" s="60"/>
      <c r="I116" s="157"/>
      <c r="J116" s="60"/>
      <c r="K116" s="60"/>
      <c r="L116" s="58"/>
      <c r="M116" s="203"/>
      <c r="N116" s="39"/>
      <c r="O116" s="39"/>
      <c r="P116" s="39"/>
      <c r="Q116" s="39"/>
      <c r="R116" s="39"/>
      <c r="S116" s="39"/>
      <c r="T116" s="75"/>
      <c r="AT116" s="21" t="s">
        <v>143</v>
      </c>
      <c r="AU116" s="21" t="s">
        <v>84</v>
      </c>
    </row>
    <row r="117" spans="2:65" s="1" customFormat="1" ht="69.75" customHeight="1">
      <c r="B117" s="38"/>
      <c r="C117" s="189" t="s">
        <v>201</v>
      </c>
      <c r="D117" s="189" t="s">
        <v>136</v>
      </c>
      <c r="E117" s="190" t="s">
        <v>202</v>
      </c>
      <c r="F117" s="191" t="s">
        <v>203</v>
      </c>
      <c r="G117" s="192" t="s">
        <v>184</v>
      </c>
      <c r="H117" s="193">
        <v>20</v>
      </c>
      <c r="I117" s="194"/>
      <c r="J117" s="195">
        <f>ROUND(I117*H117,2)</f>
        <v>0</v>
      </c>
      <c r="K117" s="191" t="s">
        <v>140</v>
      </c>
      <c r="L117" s="58"/>
      <c r="M117" s="196" t="s">
        <v>22</v>
      </c>
      <c r="N117" s="197" t="s">
        <v>46</v>
      </c>
      <c r="O117" s="39"/>
      <c r="P117" s="198">
        <f>O117*H117</f>
        <v>0</v>
      </c>
      <c r="Q117" s="198">
        <v>0.06053</v>
      </c>
      <c r="R117" s="198">
        <f>Q117*H117</f>
        <v>1.2106</v>
      </c>
      <c r="S117" s="198">
        <v>0</v>
      </c>
      <c r="T117" s="199">
        <f>S117*H117</f>
        <v>0</v>
      </c>
      <c r="AR117" s="21" t="s">
        <v>141</v>
      </c>
      <c r="AT117" s="21" t="s">
        <v>136</v>
      </c>
      <c r="AU117" s="21" t="s">
        <v>84</v>
      </c>
      <c r="AY117" s="21" t="s">
        <v>134</v>
      </c>
      <c r="BE117" s="200">
        <f>IF(N117="základní",J117,0)</f>
        <v>0</v>
      </c>
      <c r="BF117" s="200">
        <f>IF(N117="snížená",J117,0)</f>
        <v>0</v>
      </c>
      <c r="BG117" s="200">
        <f>IF(N117="zákl. přenesená",J117,0)</f>
        <v>0</v>
      </c>
      <c r="BH117" s="200">
        <f>IF(N117="sníž. přenesená",J117,0)</f>
        <v>0</v>
      </c>
      <c r="BI117" s="200">
        <f>IF(N117="nulová",J117,0)</f>
        <v>0</v>
      </c>
      <c r="BJ117" s="21" t="s">
        <v>24</v>
      </c>
      <c r="BK117" s="200">
        <f>ROUND(I117*H117,2)</f>
        <v>0</v>
      </c>
      <c r="BL117" s="21" t="s">
        <v>141</v>
      </c>
      <c r="BM117" s="21" t="s">
        <v>204</v>
      </c>
    </row>
    <row r="118" spans="2:47" s="1" customFormat="1" ht="27">
      <c r="B118" s="38"/>
      <c r="C118" s="60"/>
      <c r="D118" s="201" t="s">
        <v>143</v>
      </c>
      <c r="E118" s="60"/>
      <c r="F118" s="202" t="s">
        <v>169</v>
      </c>
      <c r="G118" s="60"/>
      <c r="H118" s="60"/>
      <c r="I118" s="157"/>
      <c r="J118" s="60"/>
      <c r="K118" s="60"/>
      <c r="L118" s="58"/>
      <c r="M118" s="203"/>
      <c r="N118" s="39"/>
      <c r="O118" s="39"/>
      <c r="P118" s="39"/>
      <c r="Q118" s="39"/>
      <c r="R118" s="39"/>
      <c r="S118" s="39"/>
      <c r="T118" s="75"/>
      <c r="AT118" s="21" t="s">
        <v>143</v>
      </c>
      <c r="AU118" s="21" t="s">
        <v>84</v>
      </c>
    </row>
    <row r="119" spans="2:65" s="1" customFormat="1" ht="57" customHeight="1">
      <c r="B119" s="38"/>
      <c r="C119" s="189" t="s">
        <v>10</v>
      </c>
      <c r="D119" s="189" t="s">
        <v>136</v>
      </c>
      <c r="E119" s="190" t="s">
        <v>205</v>
      </c>
      <c r="F119" s="191" t="s">
        <v>206</v>
      </c>
      <c r="G119" s="192" t="s">
        <v>167</v>
      </c>
      <c r="H119" s="193">
        <v>25</v>
      </c>
      <c r="I119" s="194"/>
      <c r="J119" s="195">
        <f>ROUND(I119*H119,2)</f>
        <v>0</v>
      </c>
      <c r="K119" s="191" t="s">
        <v>140</v>
      </c>
      <c r="L119" s="58"/>
      <c r="M119" s="196" t="s">
        <v>22</v>
      </c>
      <c r="N119" s="197" t="s">
        <v>46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141</v>
      </c>
      <c r="AT119" s="21" t="s">
        <v>136</v>
      </c>
      <c r="AU119" s="21" t="s">
        <v>84</v>
      </c>
      <c r="AY119" s="21" t="s">
        <v>134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24</v>
      </c>
      <c r="BK119" s="200">
        <f>ROUND(I119*H119,2)</f>
        <v>0</v>
      </c>
      <c r="BL119" s="21" t="s">
        <v>141</v>
      </c>
      <c r="BM119" s="21" t="s">
        <v>207</v>
      </c>
    </row>
    <row r="120" spans="2:47" s="1" customFormat="1" ht="27">
      <c r="B120" s="38"/>
      <c r="C120" s="60"/>
      <c r="D120" s="204" t="s">
        <v>143</v>
      </c>
      <c r="E120" s="60"/>
      <c r="F120" s="205" t="s">
        <v>169</v>
      </c>
      <c r="G120" s="60"/>
      <c r="H120" s="60"/>
      <c r="I120" s="157"/>
      <c r="J120" s="60"/>
      <c r="K120" s="60"/>
      <c r="L120" s="58"/>
      <c r="M120" s="203"/>
      <c r="N120" s="39"/>
      <c r="O120" s="39"/>
      <c r="P120" s="39"/>
      <c r="Q120" s="39"/>
      <c r="R120" s="39"/>
      <c r="S120" s="39"/>
      <c r="T120" s="75"/>
      <c r="AT120" s="21" t="s">
        <v>143</v>
      </c>
      <c r="AU120" s="21" t="s">
        <v>84</v>
      </c>
    </row>
    <row r="121" spans="2:51" s="11" customFormat="1" ht="13.5">
      <c r="B121" s="206"/>
      <c r="C121" s="207"/>
      <c r="D121" s="201" t="s">
        <v>170</v>
      </c>
      <c r="E121" s="208" t="s">
        <v>22</v>
      </c>
      <c r="F121" s="209" t="s">
        <v>208</v>
      </c>
      <c r="G121" s="207"/>
      <c r="H121" s="210">
        <v>25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170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134</v>
      </c>
    </row>
    <row r="122" spans="2:65" s="1" customFormat="1" ht="44.25" customHeight="1">
      <c r="B122" s="38"/>
      <c r="C122" s="189" t="s">
        <v>209</v>
      </c>
      <c r="D122" s="189" t="s">
        <v>136</v>
      </c>
      <c r="E122" s="190" t="s">
        <v>210</v>
      </c>
      <c r="F122" s="191" t="s">
        <v>211</v>
      </c>
      <c r="G122" s="192" t="s">
        <v>167</v>
      </c>
      <c r="H122" s="193">
        <v>20</v>
      </c>
      <c r="I122" s="194"/>
      <c r="J122" s="195">
        <f>ROUND(I122*H122,2)</f>
        <v>0</v>
      </c>
      <c r="K122" s="191" t="s">
        <v>140</v>
      </c>
      <c r="L122" s="58"/>
      <c r="M122" s="196" t="s">
        <v>22</v>
      </c>
      <c r="N122" s="197" t="s">
        <v>46</v>
      </c>
      <c r="O122" s="39"/>
      <c r="P122" s="198">
        <f>O122*H122</f>
        <v>0</v>
      </c>
      <c r="Q122" s="198">
        <v>0</v>
      </c>
      <c r="R122" s="198">
        <f>Q122*H122</f>
        <v>0</v>
      </c>
      <c r="S122" s="198">
        <v>0</v>
      </c>
      <c r="T122" s="199">
        <f>S122*H122</f>
        <v>0</v>
      </c>
      <c r="AR122" s="21" t="s">
        <v>141</v>
      </c>
      <c r="AT122" s="21" t="s">
        <v>136</v>
      </c>
      <c r="AU122" s="21" t="s">
        <v>84</v>
      </c>
      <c r="AY122" s="21" t="s">
        <v>134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24</v>
      </c>
      <c r="BK122" s="200">
        <f>ROUND(I122*H122,2)</f>
        <v>0</v>
      </c>
      <c r="BL122" s="21" t="s">
        <v>141</v>
      </c>
      <c r="BM122" s="21" t="s">
        <v>212</v>
      </c>
    </row>
    <row r="123" spans="2:47" s="1" customFormat="1" ht="27">
      <c r="B123" s="38"/>
      <c r="C123" s="60"/>
      <c r="D123" s="204" t="s">
        <v>143</v>
      </c>
      <c r="E123" s="60"/>
      <c r="F123" s="205" t="s">
        <v>169</v>
      </c>
      <c r="G123" s="60"/>
      <c r="H123" s="60"/>
      <c r="I123" s="157"/>
      <c r="J123" s="60"/>
      <c r="K123" s="60"/>
      <c r="L123" s="58"/>
      <c r="M123" s="203"/>
      <c r="N123" s="39"/>
      <c r="O123" s="39"/>
      <c r="P123" s="39"/>
      <c r="Q123" s="39"/>
      <c r="R123" s="39"/>
      <c r="S123" s="39"/>
      <c r="T123" s="75"/>
      <c r="AT123" s="21" t="s">
        <v>143</v>
      </c>
      <c r="AU123" s="21" t="s">
        <v>84</v>
      </c>
    </row>
    <row r="124" spans="2:51" s="11" customFormat="1" ht="13.5">
      <c r="B124" s="206"/>
      <c r="C124" s="207"/>
      <c r="D124" s="201" t="s">
        <v>170</v>
      </c>
      <c r="E124" s="208" t="s">
        <v>22</v>
      </c>
      <c r="F124" s="209" t="s">
        <v>213</v>
      </c>
      <c r="G124" s="207"/>
      <c r="H124" s="210">
        <v>20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170</v>
      </c>
      <c r="AU124" s="216" t="s">
        <v>84</v>
      </c>
      <c r="AV124" s="11" t="s">
        <v>84</v>
      </c>
      <c r="AW124" s="11" t="s">
        <v>39</v>
      </c>
      <c r="AX124" s="11" t="s">
        <v>24</v>
      </c>
      <c r="AY124" s="216" t="s">
        <v>134</v>
      </c>
    </row>
    <row r="125" spans="2:65" s="1" customFormat="1" ht="44.25" customHeight="1">
      <c r="B125" s="38"/>
      <c r="C125" s="189" t="s">
        <v>214</v>
      </c>
      <c r="D125" s="189" t="s">
        <v>136</v>
      </c>
      <c r="E125" s="190" t="s">
        <v>215</v>
      </c>
      <c r="F125" s="191" t="s">
        <v>216</v>
      </c>
      <c r="G125" s="192" t="s">
        <v>167</v>
      </c>
      <c r="H125" s="193">
        <v>1.8</v>
      </c>
      <c r="I125" s="194"/>
      <c r="J125" s="195">
        <f>ROUND(I125*H125,2)</f>
        <v>0</v>
      </c>
      <c r="K125" s="191" t="s">
        <v>140</v>
      </c>
      <c r="L125" s="58"/>
      <c r="M125" s="196" t="s">
        <v>22</v>
      </c>
      <c r="N125" s="197" t="s">
        <v>46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141</v>
      </c>
      <c r="AT125" s="21" t="s">
        <v>136</v>
      </c>
      <c r="AU125" s="21" t="s">
        <v>84</v>
      </c>
      <c r="AY125" s="21" t="s">
        <v>134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24</v>
      </c>
      <c r="BK125" s="200">
        <f>ROUND(I125*H125,2)</f>
        <v>0</v>
      </c>
      <c r="BL125" s="21" t="s">
        <v>141</v>
      </c>
      <c r="BM125" s="21" t="s">
        <v>217</v>
      </c>
    </row>
    <row r="126" spans="2:47" s="1" customFormat="1" ht="27">
      <c r="B126" s="38"/>
      <c r="C126" s="60"/>
      <c r="D126" s="204" t="s">
        <v>143</v>
      </c>
      <c r="E126" s="60"/>
      <c r="F126" s="205" t="s">
        <v>169</v>
      </c>
      <c r="G126" s="60"/>
      <c r="H126" s="60"/>
      <c r="I126" s="157"/>
      <c r="J126" s="60"/>
      <c r="K126" s="60"/>
      <c r="L126" s="58"/>
      <c r="M126" s="203"/>
      <c r="N126" s="39"/>
      <c r="O126" s="39"/>
      <c r="P126" s="39"/>
      <c r="Q126" s="39"/>
      <c r="R126" s="39"/>
      <c r="S126" s="39"/>
      <c r="T126" s="75"/>
      <c r="AT126" s="21" t="s">
        <v>143</v>
      </c>
      <c r="AU126" s="21" t="s">
        <v>84</v>
      </c>
    </row>
    <row r="127" spans="2:51" s="11" customFormat="1" ht="13.5">
      <c r="B127" s="206"/>
      <c r="C127" s="207"/>
      <c r="D127" s="201" t="s">
        <v>170</v>
      </c>
      <c r="E127" s="208" t="s">
        <v>22</v>
      </c>
      <c r="F127" s="209" t="s">
        <v>218</v>
      </c>
      <c r="G127" s="207"/>
      <c r="H127" s="210">
        <v>1.8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170</v>
      </c>
      <c r="AU127" s="216" t="s">
        <v>84</v>
      </c>
      <c r="AV127" s="11" t="s">
        <v>84</v>
      </c>
      <c r="AW127" s="11" t="s">
        <v>39</v>
      </c>
      <c r="AX127" s="11" t="s">
        <v>24</v>
      </c>
      <c r="AY127" s="216" t="s">
        <v>134</v>
      </c>
    </row>
    <row r="128" spans="2:65" s="1" customFormat="1" ht="31.5" customHeight="1">
      <c r="B128" s="38"/>
      <c r="C128" s="189" t="s">
        <v>219</v>
      </c>
      <c r="D128" s="189" t="s">
        <v>136</v>
      </c>
      <c r="E128" s="190" t="s">
        <v>220</v>
      </c>
      <c r="F128" s="191" t="s">
        <v>221</v>
      </c>
      <c r="G128" s="192" t="s">
        <v>167</v>
      </c>
      <c r="H128" s="193">
        <v>188.9</v>
      </c>
      <c r="I128" s="194"/>
      <c r="J128" s="195">
        <f>ROUND(I128*H128,2)</f>
        <v>0</v>
      </c>
      <c r="K128" s="191" t="s">
        <v>140</v>
      </c>
      <c r="L128" s="58"/>
      <c r="M128" s="196" t="s">
        <v>22</v>
      </c>
      <c r="N128" s="197" t="s">
        <v>46</v>
      </c>
      <c r="O128" s="39"/>
      <c r="P128" s="198">
        <f>O128*H128</f>
        <v>0</v>
      </c>
      <c r="Q128" s="198">
        <v>0</v>
      </c>
      <c r="R128" s="198">
        <f>Q128*H128</f>
        <v>0</v>
      </c>
      <c r="S128" s="198">
        <v>0</v>
      </c>
      <c r="T128" s="199">
        <f>S128*H128</f>
        <v>0</v>
      </c>
      <c r="AR128" s="21" t="s">
        <v>141</v>
      </c>
      <c r="AT128" s="21" t="s">
        <v>136</v>
      </c>
      <c r="AU128" s="21" t="s">
        <v>84</v>
      </c>
      <c r="AY128" s="21" t="s">
        <v>134</v>
      </c>
      <c r="BE128" s="200">
        <f>IF(N128="základní",J128,0)</f>
        <v>0</v>
      </c>
      <c r="BF128" s="200">
        <f>IF(N128="snížená",J128,0)</f>
        <v>0</v>
      </c>
      <c r="BG128" s="200">
        <f>IF(N128="zákl. přenesená",J128,0)</f>
        <v>0</v>
      </c>
      <c r="BH128" s="200">
        <f>IF(N128="sníž. přenesená",J128,0)</f>
        <v>0</v>
      </c>
      <c r="BI128" s="200">
        <f>IF(N128="nulová",J128,0)</f>
        <v>0</v>
      </c>
      <c r="BJ128" s="21" t="s">
        <v>24</v>
      </c>
      <c r="BK128" s="200">
        <f>ROUND(I128*H128,2)</f>
        <v>0</v>
      </c>
      <c r="BL128" s="21" t="s">
        <v>141</v>
      </c>
      <c r="BM128" s="21" t="s">
        <v>222</v>
      </c>
    </row>
    <row r="129" spans="2:47" s="1" customFormat="1" ht="27">
      <c r="B129" s="38"/>
      <c r="C129" s="60"/>
      <c r="D129" s="204" t="s">
        <v>143</v>
      </c>
      <c r="E129" s="60"/>
      <c r="F129" s="205" t="s">
        <v>223</v>
      </c>
      <c r="G129" s="60"/>
      <c r="H129" s="60"/>
      <c r="I129" s="157"/>
      <c r="J129" s="60"/>
      <c r="K129" s="60"/>
      <c r="L129" s="58"/>
      <c r="M129" s="203"/>
      <c r="N129" s="39"/>
      <c r="O129" s="39"/>
      <c r="P129" s="39"/>
      <c r="Q129" s="39"/>
      <c r="R129" s="39"/>
      <c r="S129" s="39"/>
      <c r="T129" s="75"/>
      <c r="AT129" s="21" t="s">
        <v>143</v>
      </c>
      <c r="AU129" s="21" t="s">
        <v>84</v>
      </c>
    </row>
    <row r="130" spans="2:51" s="11" customFormat="1" ht="13.5">
      <c r="B130" s="206"/>
      <c r="C130" s="207"/>
      <c r="D130" s="201" t="s">
        <v>170</v>
      </c>
      <c r="E130" s="208" t="s">
        <v>22</v>
      </c>
      <c r="F130" s="209" t="s">
        <v>224</v>
      </c>
      <c r="G130" s="207"/>
      <c r="H130" s="210">
        <v>188.9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170</v>
      </c>
      <c r="AU130" s="216" t="s">
        <v>84</v>
      </c>
      <c r="AV130" s="11" t="s">
        <v>84</v>
      </c>
      <c r="AW130" s="11" t="s">
        <v>39</v>
      </c>
      <c r="AX130" s="11" t="s">
        <v>24</v>
      </c>
      <c r="AY130" s="216" t="s">
        <v>134</v>
      </c>
    </row>
    <row r="131" spans="2:65" s="1" customFormat="1" ht="31.5" customHeight="1">
      <c r="B131" s="38"/>
      <c r="C131" s="189" t="s">
        <v>225</v>
      </c>
      <c r="D131" s="189" t="s">
        <v>136</v>
      </c>
      <c r="E131" s="190" t="s">
        <v>226</v>
      </c>
      <c r="F131" s="191" t="s">
        <v>227</v>
      </c>
      <c r="G131" s="192" t="s">
        <v>167</v>
      </c>
      <c r="H131" s="193">
        <v>19.55</v>
      </c>
      <c r="I131" s="194"/>
      <c r="J131" s="195">
        <f>ROUND(I131*H131,2)</f>
        <v>0</v>
      </c>
      <c r="K131" s="191" t="s">
        <v>140</v>
      </c>
      <c r="L131" s="58"/>
      <c r="M131" s="196" t="s">
        <v>22</v>
      </c>
      <c r="N131" s="197" t="s">
        <v>46</v>
      </c>
      <c r="O131" s="39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AR131" s="21" t="s">
        <v>141</v>
      </c>
      <c r="AT131" s="21" t="s">
        <v>136</v>
      </c>
      <c r="AU131" s="21" t="s">
        <v>84</v>
      </c>
      <c r="AY131" s="21" t="s">
        <v>134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1" t="s">
        <v>24</v>
      </c>
      <c r="BK131" s="200">
        <f>ROUND(I131*H131,2)</f>
        <v>0</v>
      </c>
      <c r="BL131" s="21" t="s">
        <v>141</v>
      </c>
      <c r="BM131" s="21" t="s">
        <v>228</v>
      </c>
    </row>
    <row r="132" spans="2:47" s="1" customFormat="1" ht="27">
      <c r="B132" s="38"/>
      <c r="C132" s="60"/>
      <c r="D132" s="204" t="s">
        <v>143</v>
      </c>
      <c r="E132" s="60"/>
      <c r="F132" s="205" t="s">
        <v>223</v>
      </c>
      <c r="G132" s="60"/>
      <c r="H132" s="60"/>
      <c r="I132" s="157"/>
      <c r="J132" s="60"/>
      <c r="K132" s="60"/>
      <c r="L132" s="58"/>
      <c r="M132" s="203"/>
      <c r="N132" s="39"/>
      <c r="O132" s="39"/>
      <c r="P132" s="39"/>
      <c r="Q132" s="39"/>
      <c r="R132" s="39"/>
      <c r="S132" s="39"/>
      <c r="T132" s="75"/>
      <c r="AT132" s="21" t="s">
        <v>143</v>
      </c>
      <c r="AU132" s="21" t="s">
        <v>84</v>
      </c>
    </row>
    <row r="133" spans="2:51" s="11" customFormat="1" ht="13.5">
      <c r="B133" s="206"/>
      <c r="C133" s="207"/>
      <c r="D133" s="201" t="s">
        <v>170</v>
      </c>
      <c r="E133" s="208" t="s">
        <v>22</v>
      </c>
      <c r="F133" s="209" t="s">
        <v>229</v>
      </c>
      <c r="G133" s="207"/>
      <c r="H133" s="210">
        <v>19.55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170</v>
      </c>
      <c r="AU133" s="216" t="s">
        <v>84</v>
      </c>
      <c r="AV133" s="11" t="s">
        <v>84</v>
      </c>
      <c r="AW133" s="11" t="s">
        <v>39</v>
      </c>
      <c r="AX133" s="11" t="s">
        <v>24</v>
      </c>
      <c r="AY133" s="216" t="s">
        <v>134</v>
      </c>
    </row>
    <row r="134" spans="2:65" s="1" customFormat="1" ht="31.5" customHeight="1">
      <c r="B134" s="38"/>
      <c r="C134" s="189" t="s">
        <v>230</v>
      </c>
      <c r="D134" s="189" t="s">
        <v>136</v>
      </c>
      <c r="E134" s="190" t="s">
        <v>231</v>
      </c>
      <c r="F134" s="191" t="s">
        <v>232</v>
      </c>
      <c r="G134" s="192" t="s">
        <v>167</v>
      </c>
      <c r="H134" s="193">
        <v>37</v>
      </c>
      <c r="I134" s="194"/>
      <c r="J134" s="195">
        <f>ROUND(I134*H134,2)</f>
        <v>0</v>
      </c>
      <c r="K134" s="191" t="s">
        <v>140</v>
      </c>
      <c r="L134" s="58"/>
      <c r="M134" s="196" t="s">
        <v>22</v>
      </c>
      <c r="N134" s="197" t="s">
        <v>46</v>
      </c>
      <c r="O134" s="39"/>
      <c r="P134" s="198">
        <f>O134*H134</f>
        <v>0</v>
      </c>
      <c r="Q134" s="198">
        <v>0</v>
      </c>
      <c r="R134" s="198">
        <f>Q134*H134</f>
        <v>0</v>
      </c>
      <c r="S134" s="198">
        <v>0</v>
      </c>
      <c r="T134" s="199">
        <f>S134*H134</f>
        <v>0</v>
      </c>
      <c r="AR134" s="21" t="s">
        <v>141</v>
      </c>
      <c r="AT134" s="21" t="s">
        <v>136</v>
      </c>
      <c r="AU134" s="21" t="s">
        <v>84</v>
      </c>
      <c r="AY134" s="21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24</v>
      </c>
      <c r="BK134" s="200">
        <f>ROUND(I134*H134,2)</f>
        <v>0</v>
      </c>
      <c r="BL134" s="21" t="s">
        <v>141</v>
      </c>
      <c r="BM134" s="21" t="s">
        <v>233</v>
      </c>
    </row>
    <row r="135" spans="2:47" s="1" customFormat="1" ht="27">
      <c r="B135" s="38"/>
      <c r="C135" s="60"/>
      <c r="D135" s="204" t="s">
        <v>143</v>
      </c>
      <c r="E135" s="60"/>
      <c r="F135" s="205" t="s">
        <v>234</v>
      </c>
      <c r="G135" s="60"/>
      <c r="H135" s="60"/>
      <c r="I135" s="157"/>
      <c r="J135" s="60"/>
      <c r="K135" s="60"/>
      <c r="L135" s="58"/>
      <c r="M135" s="203"/>
      <c r="N135" s="39"/>
      <c r="O135" s="39"/>
      <c r="P135" s="39"/>
      <c r="Q135" s="39"/>
      <c r="R135" s="39"/>
      <c r="S135" s="39"/>
      <c r="T135" s="75"/>
      <c r="AT135" s="21" t="s">
        <v>143</v>
      </c>
      <c r="AU135" s="21" t="s">
        <v>84</v>
      </c>
    </row>
    <row r="136" spans="2:51" s="11" customFormat="1" ht="13.5">
      <c r="B136" s="206"/>
      <c r="C136" s="207"/>
      <c r="D136" s="201" t="s">
        <v>170</v>
      </c>
      <c r="E136" s="208" t="s">
        <v>22</v>
      </c>
      <c r="F136" s="209" t="s">
        <v>235</v>
      </c>
      <c r="G136" s="207"/>
      <c r="H136" s="210">
        <v>37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170</v>
      </c>
      <c r="AU136" s="216" t="s">
        <v>84</v>
      </c>
      <c r="AV136" s="11" t="s">
        <v>84</v>
      </c>
      <c r="AW136" s="11" t="s">
        <v>39</v>
      </c>
      <c r="AX136" s="11" t="s">
        <v>24</v>
      </c>
      <c r="AY136" s="216" t="s">
        <v>134</v>
      </c>
    </row>
    <row r="137" spans="2:65" s="1" customFormat="1" ht="31.5" customHeight="1">
      <c r="B137" s="38"/>
      <c r="C137" s="189" t="s">
        <v>9</v>
      </c>
      <c r="D137" s="189" t="s">
        <v>136</v>
      </c>
      <c r="E137" s="190" t="s">
        <v>236</v>
      </c>
      <c r="F137" s="191" t="s">
        <v>237</v>
      </c>
      <c r="G137" s="192" t="s">
        <v>167</v>
      </c>
      <c r="H137" s="193">
        <v>6</v>
      </c>
      <c r="I137" s="194"/>
      <c r="J137" s="195">
        <f>ROUND(I137*H137,2)</f>
        <v>0</v>
      </c>
      <c r="K137" s="191" t="s">
        <v>140</v>
      </c>
      <c r="L137" s="58"/>
      <c r="M137" s="196" t="s">
        <v>22</v>
      </c>
      <c r="N137" s="197" t="s">
        <v>46</v>
      </c>
      <c r="O137" s="3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1" t="s">
        <v>141</v>
      </c>
      <c r="AT137" s="21" t="s">
        <v>136</v>
      </c>
      <c r="AU137" s="21" t="s">
        <v>84</v>
      </c>
      <c r="AY137" s="21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1" t="s">
        <v>24</v>
      </c>
      <c r="BK137" s="200">
        <f>ROUND(I137*H137,2)</f>
        <v>0</v>
      </c>
      <c r="BL137" s="21" t="s">
        <v>141</v>
      </c>
      <c r="BM137" s="21" t="s">
        <v>238</v>
      </c>
    </row>
    <row r="138" spans="2:47" s="1" customFormat="1" ht="27">
      <c r="B138" s="38"/>
      <c r="C138" s="60"/>
      <c r="D138" s="204" t="s">
        <v>143</v>
      </c>
      <c r="E138" s="60"/>
      <c r="F138" s="205" t="s">
        <v>169</v>
      </c>
      <c r="G138" s="60"/>
      <c r="H138" s="60"/>
      <c r="I138" s="157"/>
      <c r="J138" s="60"/>
      <c r="K138" s="60"/>
      <c r="L138" s="58"/>
      <c r="M138" s="203"/>
      <c r="N138" s="39"/>
      <c r="O138" s="39"/>
      <c r="P138" s="39"/>
      <c r="Q138" s="39"/>
      <c r="R138" s="39"/>
      <c r="S138" s="39"/>
      <c r="T138" s="75"/>
      <c r="AT138" s="21" t="s">
        <v>143</v>
      </c>
      <c r="AU138" s="21" t="s">
        <v>84</v>
      </c>
    </row>
    <row r="139" spans="2:51" s="11" customFormat="1" ht="13.5">
      <c r="B139" s="206"/>
      <c r="C139" s="207"/>
      <c r="D139" s="201" t="s">
        <v>170</v>
      </c>
      <c r="E139" s="208" t="s">
        <v>22</v>
      </c>
      <c r="F139" s="209" t="s">
        <v>239</v>
      </c>
      <c r="G139" s="207"/>
      <c r="H139" s="210">
        <v>6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170</v>
      </c>
      <c r="AU139" s="216" t="s">
        <v>84</v>
      </c>
      <c r="AV139" s="11" t="s">
        <v>84</v>
      </c>
      <c r="AW139" s="11" t="s">
        <v>39</v>
      </c>
      <c r="AX139" s="11" t="s">
        <v>24</v>
      </c>
      <c r="AY139" s="216" t="s">
        <v>134</v>
      </c>
    </row>
    <row r="140" spans="2:65" s="1" customFormat="1" ht="44.25" customHeight="1">
      <c r="B140" s="38"/>
      <c r="C140" s="189" t="s">
        <v>240</v>
      </c>
      <c r="D140" s="189" t="s">
        <v>136</v>
      </c>
      <c r="E140" s="190" t="s">
        <v>241</v>
      </c>
      <c r="F140" s="191" t="s">
        <v>242</v>
      </c>
      <c r="G140" s="192" t="s">
        <v>167</v>
      </c>
      <c r="H140" s="193">
        <v>62.55</v>
      </c>
      <c r="I140" s="194"/>
      <c r="J140" s="195">
        <f>ROUND(I140*H140,2)</f>
        <v>0</v>
      </c>
      <c r="K140" s="191" t="s">
        <v>22</v>
      </c>
      <c r="L140" s="58"/>
      <c r="M140" s="196" t="s">
        <v>22</v>
      </c>
      <c r="N140" s="197" t="s">
        <v>46</v>
      </c>
      <c r="O140" s="39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AR140" s="21" t="s">
        <v>141</v>
      </c>
      <c r="AT140" s="21" t="s">
        <v>136</v>
      </c>
      <c r="AU140" s="21" t="s">
        <v>84</v>
      </c>
      <c r="AY140" s="21" t="s">
        <v>134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24</v>
      </c>
      <c r="BK140" s="200">
        <f>ROUND(I140*H140,2)</f>
        <v>0</v>
      </c>
      <c r="BL140" s="21" t="s">
        <v>141</v>
      </c>
      <c r="BM140" s="21" t="s">
        <v>243</v>
      </c>
    </row>
    <row r="141" spans="2:47" s="1" customFormat="1" ht="27">
      <c r="B141" s="38"/>
      <c r="C141" s="60"/>
      <c r="D141" s="204" t="s">
        <v>143</v>
      </c>
      <c r="E141" s="60"/>
      <c r="F141" s="205" t="s">
        <v>169</v>
      </c>
      <c r="G141" s="60"/>
      <c r="H141" s="60"/>
      <c r="I141" s="157"/>
      <c r="J141" s="60"/>
      <c r="K141" s="60"/>
      <c r="L141" s="58"/>
      <c r="M141" s="203"/>
      <c r="N141" s="39"/>
      <c r="O141" s="39"/>
      <c r="P141" s="39"/>
      <c r="Q141" s="39"/>
      <c r="R141" s="39"/>
      <c r="S141" s="39"/>
      <c r="T141" s="75"/>
      <c r="AT141" s="21" t="s">
        <v>143</v>
      </c>
      <c r="AU141" s="21" t="s">
        <v>84</v>
      </c>
    </row>
    <row r="142" spans="2:51" s="11" customFormat="1" ht="13.5">
      <c r="B142" s="206"/>
      <c r="C142" s="207"/>
      <c r="D142" s="201" t="s">
        <v>170</v>
      </c>
      <c r="E142" s="208" t="s">
        <v>22</v>
      </c>
      <c r="F142" s="209" t="s">
        <v>244</v>
      </c>
      <c r="G142" s="207"/>
      <c r="H142" s="210">
        <v>62.55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170</v>
      </c>
      <c r="AU142" s="216" t="s">
        <v>84</v>
      </c>
      <c r="AV142" s="11" t="s">
        <v>84</v>
      </c>
      <c r="AW142" s="11" t="s">
        <v>39</v>
      </c>
      <c r="AX142" s="11" t="s">
        <v>24</v>
      </c>
      <c r="AY142" s="216" t="s">
        <v>134</v>
      </c>
    </row>
    <row r="143" spans="2:65" s="1" customFormat="1" ht="31.5" customHeight="1">
      <c r="B143" s="38"/>
      <c r="C143" s="189" t="s">
        <v>245</v>
      </c>
      <c r="D143" s="189" t="s">
        <v>136</v>
      </c>
      <c r="E143" s="190" t="s">
        <v>246</v>
      </c>
      <c r="F143" s="191" t="s">
        <v>247</v>
      </c>
      <c r="G143" s="192" t="s">
        <v>167</v>
      </c>
      <c r="H143" s="193">
        <v>62.55</v>
      </c>
      <c r="I143" s="194"/>
      <c r="J143" s="195">
        <f>ROUND(I143*H143,2)</f>
        <v>0</v>
      </c>
      <c r="K143" s="191" t="s">
        <v>140</v>
      </c>
      <c r="L143" s="58"/>
      <c r="M143" s="196" t="s">
        <v>22</v>
      </c>
      <c r="N143" s="197" t="s">
        <v>46</v>
      </c>
      <c r="O143" s="39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AR143" s="21" t="s">
        <v>141</v>
      </c>
      <c r="AT143" s="21" t="s">
        <v>136</v>
      </c>
      <c r="AU143" s="21" t="s">
        <v>84</v>
      </c>
      <c r="AY143" s="21" t="s">
        <v>134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1" t="s">
        <v>24</v>
      </c>
      <c r="BK143" s="200">
        <f>ROUND(I143*H143,2)</f>
        <v>0</v>
      </c>
      <c r="BL143" s="21" t="s">
        <v>141</v>
      </c>
      <c r="BM143" s="21" t="s">
        <v>248</v>
      </c>
    </row>
    <row r="144" spans="2:47" s="1" customFormat="1" ht="27">
      <c r="B144" s="38"/>
      <c r="C144" s="60"/>
      <c r="D144" s="201" t="s">
        <v>143</v>
      </c>
      <c r="E144" s="60"/>
      <c r="F144" s="202" t="s">
        <v>169</v>
      </c>
      <c r="G144" s="60"/>
      <c r="H144" s="60"/>
      <c r="I144" s="157"/>
      <c r="J144" s="60"/>
      <c r="K144" s="60"/>
      <c r="L144" s="58"/>
      <c r="M144" s="203"/>
      <c r="N144" s="39"/>
      <c r="O144" s="39"/>
      <c r="P144" s="39"/>
      <c r="Q144" s="39"/>
      <c r="R144" s="39"/>
      <c r="S144" s="39"/>
      <c r="T144" s="75"/>
      <c r="AT144" s="21" t="s">
        <v>143</v>
      </c>
      <c r="AU144" s="21" t="s">
        <v>84</v>
      </c>
    </row>
    <row r="145" spans="2:65" s="1" customFormat="1" ht="44.25" customHeight="1">
      <c r="B145" s="38"/>
      <c r="C145" s="189" t="s">
        <v>249</v>
      </c>
      <c r="D145" s="189" t="s">
        <v>136</v>
      </c>
      <c r="E145" s="190" t="s">
        <v>250</v>
      </c>
      <c r="F145" s="191" t="s">
        <v>251</v>
      </c>
      <c r="G145" s="192" t="s">
        <v>167</v>
      </c>
      <c r="H145" s="193">
        <v>312.75</v>
      </c>
      <c r="I145" s="194"/>
      <c r="J145" s="195">
        <f>ROUND(I145*H145,2)</f>
        <v>0</v>
      </c>
      <c r="K145" s="191" t="s">
        <v>140</v>
      </c>
      <c r="L145" s="58"/>
      <c r="M145" s="196" t="s">
        <v>22</v>
      </c>
      <c r="N145" s="197" t="s">
        <v>46</v>
      </c>
      <c r="O145" s="3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21" t="s">
        <v>141</v>
      </c>
      <c r="AT145" s="21" t="s">
        <v>136</v>
      </c>
      <c r="AU145" s="21" t="s">
        <v>84</v>
      </c>
      <c r="AY145" s="21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24</v>
      </c>
      <c r="BK145" s="200">
        <f>ROUND(I145*H145,2)</f>
        <v>0</v>
      </c>
      <c r="BL145" s="21" t="s">
        <v>141</v>
      </c>
      <c r="BM145" s="21" t="s">
        <v>252</v>
      </c>
    </row>
    <row r="146" spans="2:47" s="1" customFormat="1" ht="27">
      <c r="B146" s="38"/>
      <c r="C146" s="60"/>
      <c r="D146" s="204" t="s">
        <v>143</v>
      </c>
      <c r="E146" s="60"/>
      <c r="F146" s="205" t="s">
        <v>169</v>
      </c>
      <c r="G146" s="60"/>
      <c r="H146" s="60"/>
      <c r="I146" s="157"/>
      <c r="J146" s="60"/>
      <c r="K146" s="60"/>
      <c r="L146" s="58"/>
      <c r="M146" s="203"/>
      <c r="N146" s="39"/>
      <c r="O146" s="39"/>
      <c r="P146" s="39"/>
      <c r="Q146" s="39"/>
      <c r="R146" s="39"/>
      <c r="S146" s="39"/>
      <c r="T146" s="75"/>
      <c r="AT146" s="21" t="s">
        <v>143</v>
      </c>
      <c r="AU146" s="21" t="s">
        <v>84</v>
      </c>
    </row>
    <row r="147" spans="2:51" s="11" customFormat="1" ht="13.5">
      <c r="B147" s="206"/>
      <c r="C147" s="207"/>
      <c r="D147" s="201" t="s">
        <v>170</v>
      </c>
      <c r="E147" s="208" t="s">
        <v>22</v>
      </c>
      <c r="F147" s="209" t="s">
        <v>253</v>
      </c>
      <c r="G147" s="207"/>
      <c r="H147" s="210">
        <v>312.75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170</v>
      </c>
      <c r="AU147" s="216" t="s">
        <v>84</v>
      </c>
      <c r="AV147" s="11" t="s">
        <v>84</v>
      </c>
      <c r="AW147" s="11" t="s">
        <v>39</v>
      </c>
      <c r="AX147" s="11" t="s">
        <v>24</v>
      </c>
      <c r="AY147" s="216" t="s">
        <v>134</v>
      </c>
    </row>
    <row r="148" spans="2:65" s="1" customFormat="1" ht="31.5" customHeight="1">
      <c r="B148" s="38"/>
      <c r="C148" s="189" t="s">
        <v>254</v>
      </c>
      <c r="D148" s="189" t="s">
        <v>136</v>
      </c>
      <c r="E148" s="190" t="s">
        <v>255</v>
      </c>
      <c r="F148" s="191" t="s">
        <v>256</v>
      </c>
      <c r="G148" s="192" t="s">
        <v>151</v>
      </c>
      <c r="H148" s="193">
        <v>21</v>
      </c>
      <c r="I148" s="194"/>
      <c r="J148" s="195">
        <f>ROUND(I148*H148,2)</f>
        <v>0</v>
      </c>
      <c r="K148" s="191" t="s">
        <v>140</v>
      </c>
      <c r="L148" s="58"/>
      <c r="M148" s="196" t="s">
        <v>22</v>
      </c>
      <c r="N148" s="197" t="s">
        <v>46</v>
      </c>
      <c r="O148" s="3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1" t="s">
        <v>141</v>
      </c>
      <c r="AT148" s="21" t="s">
        <v>136</v>
      </c>
      <c r="AU148" s="21" t="s">
        <v>84</v>
      </c>
      <c r="AY148" s="21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24</v>
      </c>
      <c r="BK148" s="200">
        <f>ROUND(I148*H148,2)</f>
        <v>0</v>
      </c>
      <c r="BL148" s="21" t="s">
        <v>141</v>
      </c>
      <c r="BM148" s="21" t="s">
        <v>257</v>
      </c>
    </row>
    <row r="149" spans="2:47" s="1" customFormat="1" ht="27">
      <c r="B149" s="38"/>
      <c r="C149" s="60"/>
      <c r="D149" s="201" t="s">
        <v>143</v>
      </c>
      <c r="E149" s="60"/>
      <c r="F149" s="202" t="s">
        <v>169</v>
      </c>
      <c r="G149" s="60"/>
      <c r="H149" s="60"/>
      <c r="I149" s="157"/>
      <c r="J149" s="60"/>
      <c r="K149" s="60"/>
      <c r="L149" s="58"/>
      <c r="M149" s="203"/>
      <c r="N149" s="39"/>
      <c r="O149" s="39"/>
      <c r="P149" s="39"/>
      <c r="Q149" s="39"/>
      <c r="R149" s="39"/>
      <c r="S149" s="39"/>
      <c r="T149" s="75"/>
      <c r="AT149" s="21" t="s">
        <v>143</v>
      </c>
      <c r="AU149" s="21" t="s">
        <v>84</v>
      </c>
    </row>
    <row r="150" spans="2:65" s="1" customFormat="1" ht="31.5" customHeight="1">
      <c r="B150" s="38"/>
      <c r="C150" s="189" t="s">
        <v>258</v>
      </c>
      <c r="D150" s="189" t="s">
        <v>136</v>
      </c>
      <c r="E150" s="190" t="s">
        <v>259</v>
      </c>
      <c r="F150" s="191" t="s">
        <v>260</v>
      </c>
      <c r="G150" s="192" t="s">
        <v>151</v>
      </c>
      <c r="H150" s="193">
        <v>9</v>
      </c>
      <c r="I150" s="194"/>
      <c r="J150" s="195">
        <f>ROUND(I150*H150,2)</f>
        <v>0</v>
      </c>
      <c r="K150" s="191" t="s">
        <v>140</v>
      </c>
      <c r="L150" s="58"/>
      <c r="M150" s="196" t="s">
        <v>22</v>
      </c>
      <c r="N150" s="197" t="s">
        <v>46</v>
      </c>
      <c r="O150" s="39"/>
      <c r="P150" s="198">
        <f>O150*H150</f>
        <v>0</v>
      </c>
      <c r="Q150" s="198">
        <v>0</v>
      </c>
      <c r="R150" s="198">
        <f>Q150*H150</f>
        <v>0</v>
      </c>
      <c r="S150" s="198">
        <v>0</v>
      </c>
      <c r="T150" s="199">
        <f>S150*H150</f>
        <v>0</v>
      </c>
      <c r="AR150" s="21" t="s">
        <v>141</v>
      </c>
      <c r="AT150" s="21" t="s">
        <v>136</v>
      </c>
      <c r="AU150" s="21" t="s">
        <v>84</v>
      </c>
      <c r="AY150" s="21" t="s">
        <v>134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21" t="s">
        <v>24</v>
      </c>
      <c r="BK150" s="200">
        <f>ROUND(I150*H150,2)</f>
        <v>0</v>
      </c>
      <c r="BL150" s="21" t="s">
        <v>141</v>
      </c>
      <c r="BM150" s="21" t="s">
        <v>261</v>
      </c>
    </row>
    <row r="151" spans="2:47" s="1" customFormat="1" ht="27">
      <c r="B151" s="38"/>
      <c r="C151" s="60"/>
      <c r="D151" s="201" t="s">
        <v>143</v>
      </c>
      <c r="E151" s="60"/>
      <c r="F151" s="202" t="s">
        <v>169</v>
      </c>
      <c r="G151" s="60"/>
      <c r="H151" s="60"/>
      <c r="I151" s="157"/>
      <c r="J151" s="60"/>
      <c r="K151" s="60"/>
      <c r="L151" s="58"/>
      <c r="M151" s="203"/>
      <c r="N151" s="39"/>
      <c r="O151" s="39"/>
      <c r="P151" s="39"/>
      <c r="Q151" s="39"/>
      <c r="R151" s="39"/>
      <c r="S151" s="39"/>
      <c r="T151" s="75"/>
      <c r="AT151" s="21" t="s">
        <v>143</v>
      </c>
      <c r="AU151" s="21" t="s">
        <v>84</v>
      </c>
    </row>
    <row r="152" spans="2:65" s="1" customFormat="1" ht="31.5" customHeight="1">
      <c r="B152" s="38"/>
      <c r="C152" s="189" t="s">
        <v>262</v>
      </c>
      <c r="D152" s="189" t="s">
        <v>136</v>
      </c>
      <c r="E152" s="190" t="s">
        <v>263</v>
      </c>
      <c r="F152" s="191" t="s">
        <v>264</v>
      </c>
      <c r="G152" s="192" t="s">
        <v>139</v>
      </c>
      <c r="H152" s="193">
        <v>180</v>
      </c>
      <c r="I152" s="194"/>
      <c r="J152" s="195">
        <f>ROUND(I152*H152,2)</f>
        <v>0</v>
      </c>
      <c r="K152" s="191" t="s">
        <v>140</v>
      </c>
      <c r="L152" s="58"/>
      <c r="M152" s="196" t="s">
        <v>22</v>
      </c>
      <c r="N152" s="197" t="s">
        <v>46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141</v>
      </c>
      <c r="AT152" s="21" t="s">
        <v>136</v>
      </c>
      <c r="AU152" s="21" t="s">
        <v>84</v>
      </c>
      <c r="AY152" s="21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24</v>
      </c>
      <c r="BK152" s="200">
        <f>ROUND(I152*H152,2)</f>
        <v>0</v>
      </c>
      <c r="BL152" s="21" t="s">
        <v>141</v>
      </c>
      <c r="BM152" s="21" t="s">
        <v>265</v>
      </c>
    </row>
    <row r="153" spans="2:47" s="1" customFormat="1" ht="27">
      <c r="B153" s="38"/>
      <c r="C153" s="60"/>
      <c r="D153" s="201" t="s">
        <v>143</v>
      </c>
      <c r="E153" s="60"/>
      <c r="F153" s="202" t="s">
        <v>169</v>
      </c>
      <c r="G153" s="60"/>
      <c r="H153" s="60"/>
      <c r="I153" s="157"/>
      <c r="J153" s="60"/>
      <c r="K153" s="60"/>
      <c r="L153" s="58"/>
      <c r="M153" s="203"/>
      <c r="N153" s="39"/>
      <c r="O153" s="39"/>
      <c r="P153" s="39"/>
      <c r="Q153" s="39"/>
      <c r="R153" s="39"/>
      <c r="S153" s="39"/>
      <c r="T153" s="75"/>
      <c r="AT153" s="21" t="s">
        <v>143</v>
      </c>
      <c r="AU153" s="21" t="s">
        <v>84</v>
      </c>
    </row>
    <row r="154" spans="2:65" s="1" customFormat="1" ht="44.25" customHeight="1">
      <c r="B154" s="38"/>
      <c r="C154" s="189" t="s">
        <v>266</v>
      </c>
      <c r="D154" s="189" t="s">
        <v>136</v>
      </c>
      <c r="E154" s="190" t="s">
        <v>267</v>
      </c>
      <c r="F154" s="191" t="s">
        <v>268</v>
      </c>
      <c r="G154" s="192" t="s">
        <v>167</v>
      </c>
      <c r="H154" s="193">
        <v>56.69</v>
      </c>
      <c r="I154" s="194"/>
      <c r="J154" s="195">
        <f>ROUND(I154*H154,2)</f>
        <v>0</v>
      </c>
      <c r="K154" s="191" t="s">
        <v>140</v>
      </c>
      <c r="L154" s="58"/>
      <c r="M154" s="196" t="s">
        <v>22</v>
      </c>
      <c r="N154" s="197" t="s">
        <v>46</v>
      </c>
      <c r="O154" s="39"/>
      <c r="P154" s="198">
        <f>O154*H154</f>
        <v>0</v>
      </c>
      <c r="Q154" s="198">
        <v>0</v>
      </c>
      <c r="R154" s="198">
        <f>Q154*H154</f>
        <v>0</v>
      </c>
      <c r="S154" s="198">
        <v>0</v>
      </c>
      <c r="T154" s="199">
        <f>S154*H154</f>
        <v>0</v>
      </c>
      <c r="AR154" s="21" t="s">
        <v>141</v>
      </c>
      <c r="AT154" s="21" t="s">
        <v>136</v>
      </c>
      <c r="AU154" s="21" t="s">
        <v>84</v>
      </c>
      <c r="AY154" s="21" t="s">
        <v>134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21" t="s">
        <v>24</v>
      </c>
      <c r="BK154" s="200">
        <f>ROUND(I154*H154,2)</f>
        <v>0</v>
      </c>
      <c r="BL154" s="21" t="s">
        <v>141</v>
      </c>
      <c r="BM154" s="21" t="s">
        <v>269</v>
      </c>
    </row>
    <row r="155" spans="2:47" s="1" customFormat="1" ht="27">
      <c r="B155" s="38"/>
      <c r="C155" s="60"/>
      <c r="D155" s="204" t="s">
        <v>143</v>
      </c>
      <c r="E155" s="60"/>
      <c r="F155" s="205" t="s">
        <v>169</v>
      </c>
      <c r="G155" s="60"/>
      <c r="H155" s="60"/>
      <c r="I155" s="157"/>
      <c r="J155" s="60"/>
      <c r="K155" s="60"/>
      <c r="L155" s="58"/>
      <c r="M155" s="203"/>
      <c r="N155" s="39"/>
      <c r="O155" s="39"/>
      <c r="P155" s="39"/>
      <c r="Q155" s="39"/>
      <c r="R155" s="39"/>
      <c r="S155" s="39"/>
      <c r="T155" s="75"/>
      <c r="AT155" s="21" t="s">
        <v>143</v>
      </c>
      <c r="AU155" s="21" t="s">
        <v>84</v>
      </c>
    </row>
    <row r="156" spans="2:51" s="11" customFormat="1" ht="13.5">
      <c r="B156" s="206"/>
      <c r="C156" s="207"/>
      <c r="D156" s="201" t="s">
        <v>170</v>
      </c>
      <c r="E156" s="208" t="s">
        <v>22</v>
      </c>
      <c r="F156" s="209" t="s">
        <v>270</v>
      </c>
      <c r="G156" s="207"/>
      <c r="H156" s="210">
        <v>56.69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170</v>
      </c>
      <c r="AU156" s="216" t="s">
        <v>84</v>
      </c>
      <c r="AV156" s="11" t="s">
        <v>84</v>
      </c>
      <c r="AW156" s="11" t="s">
        <v>39</v>
      </c>
      <c r="AX156" s="11" t="s">
        <v>24</v>
      </c>
      <c r="AY156" s="216" t="s">
        <v>134</v>
      </c>
    </row>
    <row r="157" spans="2:65" s="1" customFormat="1" ht="44.25" customHeight="1">
      <c r="B157" s="38"/>
      <c r="C157" s="189" t="s">
        <v>271</v>
      </c>
      <c r="D157" s="189" t="s">
        <v>136</v>
      </c>
      <c r="E157" s="190" t="s">
        <v>272</v>
      </c>
      <c r="F157" s="191" t="s">
        <v>273</v>
      </c>
      <c r="G157" s="192" t="s">
        <v>167</v>
      </c>
      <c r="H157" s="193">
        <v>850.35</v>
      </c>
      <c r="I157" s="194"/>
      <c r="J157" s="195">
        <f>ROUND(I157*H157,2)</f>
        <v>0</v>
      </c>
      <c r="K157" s="191" t="s">
        <v>140</v>
      </c>
      <c r="L157" s="58"/>
      <c r="M157" s="196" t="s">
        <v>22</v>
      </c>
      <c r="N157" s="197" t="s">
        <v>46</v>
      </c>
      <c r="O157" s="39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AR157" s="21" t="s">
        <v>141</v>
      </c>
      <c r="AT157" s="21" t="s">
        <v>136</v>
      </c>
      <c r="AU157" s="21" t="s">
        <v>84</v>
      </c>
      <c r="AY157" s="21" t="s">
        <v>134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24</v>
      </c>
      <c r="BK157" s="200">
        <f>ROUND(I157*H157,2)</f>
        <v>0</v>
      </c>
      <c r="BL157" s="21" t="s">
        <v>141</v>
      </c>
      <c r="BM157" s="21" t="s">
        <v>274</v>
      </c>
    </row>
    <row r="158" spans="2:47" s="1" customFormat="1" ht="27">
      <c r="B158" s="38"/>
      <c r="C158" s="60"/>
      <c r="D158" s="204" t="s">
        <v>143</v>
      </c>
      <c r="E158" s="60"/>
      <c r="F158" s="205" t="s">
        <v>169</v>
      </c>
      <c r="G158" s="60"/>
      <c r="H158" s="60"/>
      <c r="I158" s="157"/>
      <c r="J158" s="60"/>
      <c r="K158" s="60"/>
      <c r="L158" s="58"/>
      <c r="M158" s="203"/>
      <c r="N158" s="39"/>
      <c r="O158" s="39"/>
      <c r="P158" s="39"/>
      <c r="Q158" s="39"/>
      <c r="R158" s="39"/>
      <c r="S158" s="39"/>
      <c r="T158" s="75"/>
      <c r="AT158" s="21" t="s">
        <v>143</v>
      </c>
      <c r="AU158" s="21" t="s">
        <v>84</v>
      </c>
    </row>
    <row r="159" spans="2:51" s="11" customFormat="1" ht="13.5">
      <c r="B159" s="206"/>
      <c r="C159" s="207"/>
      <c r="D159" s="201" t="s">
        <v>170</v>
      </c>
      <c r="E159" s="208" t="s">
        <v>22</v>
      </c>
      <c r="F159" s="209" t="s">
        <v>275</v>
      </c>
      <c r="G159" s="207"/>
      <c r="H159" s="210">
        <v>850.35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170</v>
      </c>
      <c r="AU159" s="216" t="s">
        <v>84</v>
      </c>
      <c r="AV159" s="11" t="s">
        <v>84</v>
      </c>
      <c r="AW159" s="11" t="s">
        <v>39</v>
      </c>
      <c r="AX159" s="11" t="s">
        <v>24</v>
      </c>
      <c r="AY159" s="216" t="s">
        <v>134</v>
      </c>
    </row>
    <row r="160" spans="2:65" s="1" customFormat="1" ht="44.25" customHeight="1">
      <c r="B160" s="38"/>
      <c r="C160" s="189" t="s">
        <v>276</v>
      </c>
      <c r="D160" s="189" t="s">
        <v>136</v>
      </c>
      <c r="E160" s="190" t="s">
        <v>277</v>
      </c>
      <c r="F160" s="191" t="s">
        <v>278</v>
      </c>
      <c r="G160" s="192" t="s">
        <v>167</v>
      </c>
      <c r="H160" s="193">
        <v>5.86</v>
      </c>
      <c r="I160" s="194"/>
      <c r="J160" s="195">
        <f>ROUND(I160*H160,2)</f>
        <v>0</v>
      </c>
      <c r="K160" s="191" t="s">
        <v>140</v>
      </c>
      <c r="L160" s="58"/>
      <c r="M160" s="196" t="s">
        <v>22</v>
      </c>
      <c r="N160" s="197" t="s">
        <v>46</v>
      </c>
      <c r="O160" s="39"/>
      <c r="P160" s="198">
        <f>O160*H160</f>
        <v>0</v>
      </c>
      <c r="Q160" s="198">
        <v>0</v>
      </c>
      <c r="R160" s="198">
        <f>Q160*H160</f>
        <v>0</v>
      </c>
      <c r="S160" s="198">
        <v>0</v>
      </c>
      <c r="T160" s="199">
        <f>S160*H160</f>
        <v>0</v>
      </c>
      <c r="AR160" s="21" t="s">
        <v>141</v>
      </c>
      <c r="AT160" s="21" t="s">
        <v>136</v>
      </c>
      <c r="AU160" s="21" t="s">
        <v>84</v>
      </c>
      <c r="AY160" s="21" t="s">
        <v>134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21" t="s">
        <v>24</v>
      </c>
      <c r="BK160" s="200">
        <f>ROUND(I160*H160,2)</f>
        <v>0</v>
      </c>
      <c r="BL160" s="21" t="s">
        <v>141</v>
      </c>
      <c r="BM160" s="21" t="s">
        <v>279</v>
      </c>
    </row>
    <row r="161" spans="2:47" s="1" customFormat="1" ht="27">
      <c r="B161" s="38"/>
      <c r="C161" s="60"/>
      <c r="D161" s="204" t="s">
        <v>143</v>
      </c>
      <c r="E161" s="60"/>
      <c r="F161" s="205" t="s">
        <v>169</v>
      </c>
      <c r="G161" s="60"/>
      <c r="H161" s="60"/>
      <c r="I161" s="157"/>
      <c r="J161" s="60"/>
      <c r="K161" s="60"/>
      <c r="L161" s="58"/>
      <c r="M161" s="203"/>
      <c r="N161" s="39"/>
      <c r="O161" s="39"/>
      <c r="P161" s="39"/>
      <c r="Q161" s="39"/>
      <c r="R161" s="39"/>
      <c r="S161" s="39"/>
      <c r="T161" s="75"/>
      <c r="AT161" s="21" t="s">
        <v>143</v>
      </c>
      <c r="AU161" s="21" t="s">
        <v>84</v>
      </c>
    </row>
    <row r="162" spans="2:51" s="11" customFormat="1" ht="13.5">
      <c r="B162" s="206"/>
      <c r="C162" s="207"/>
      <c r="D162" s="201" t="s">
        <v>170</v>
      </c>
      <c r="E162" s="208" t="s">
        <v>22</v>
      </c>
      <c r="F162" s="209" t="s">
        <v>280</v>
      </c>
      <c r="G162" s="207"/>
      <c r="H162" s="210">
        <v>5.86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170</v>
      </c>
      <c r="AU162" s="216" t="s">
        <v>84</v>
      </c>
      <c r="AV162" s="11" t="s">
        <v>84</v>
      </c>
      <c r="AW162" s="11" t="s">
        <v>39</v>
      </c>
      <c r="AX162" s="11" t="s">
        <v>24</v>
      </c>
      <c r="AY162" s="216" t="s">
        <v>134</v>
      </c>
    </row>
    <row r="163" spans="2:65" s="1" customFormat="1" ht="31.5" customHeight="1">
      <c r="B163" s="38"/>
      <c r="C163" s="189" t="s">
        <v>281</v>
      </c>
      <c r="D163" s="189" t="s">
        <v>136</v>
      </c>
      <c r="E163" s="190" t="s">
        <v>282</v>
      </c>
      <c r="F163" s="191" t="s">
        <v>283</v>
      </c>
      <c r="G163" s="192" t="s">
        <v>151</v>
      </c>
      <c r="H163" s="193">
        <v>21</v>
      </c>
      <c r="I163" s="194"/>
      <c r="J163" s="195">
        <f>ROUND(I163*H163,2)</f>
        <v>0</v>
      </c>
      <c r="K163" s="191" t="s">
        <v>140</v>
      </c>
      <c r="L163" s="58"/>
      <c r="M163" s="196" t="s">
        <v>22</v>
      </c>
      <c r="N163" s="197" t="s">
        <v>46</v>
      </c>
      <c r="O163" s="39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AR163" s="21" t="s">
        <v>141</v>
      </c>
      <c r="AT163" s="21" t="s">
        <v>136</v>
      </c>
      <c r="AU163" s="21" t="s">
        <v>84</v>
      </c>
      <c r="AY163" s="21" t="s">
        <v>134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1" t="s">
        <v>24</v>
      </c>
      <c r="BK163" s="200">
        <f>ROUND(I163*H163,2)</f>
        <v>0</v>
      </c>
      <c r="BL163" s="21" t="s">
        <v>141</v>
      </c>
      <c r="BM163" s="21" t="s">
        <v>284</v>
      </c>
    </row>
    <row r="164" spans="2:47" s="1" customFormat="1" ht="27">
      <c r="B164" s="38"/>
      <c r="C164" s="60"/>
      <c r="D164" s="201" t="s">
        <v>143</v>
      </c>
      <c r="E164" s="60"/>
      <c r="F164" s="202" t="s">
        <v>144</v>
      </c>
      <c r="G164" s="60"/>
      <c r="H164" s="60"/>
      <c r="I164" s="157"/>
      <c r="J164" s="60"/>
      <c r="K164" s="60"/>
      <c r="L164" s="58"/>
      <c r="M164" s="203"/>
      <c r="N164" s="39"/>
      <c r="O164" s="39"/>
      <c r="P164" s="39"/>
      <c r="Q164" s="39"/>
      <c r="R164" s="39"/>
      <c r="S164" s="39"/>
      <c r="T164" s="75"/>
      <c r="AT164" s="21" t="s">
        <v>143</v>
      </c>
      <c r="AU164" s="21" t="s">
        <v>84</v>
      </c>
    </row>
    <row r="165" spans="2:65" s="1" customFormat="1" ht="31.5" customHeight="1">
      <c r="B165" s="38"/>
      <c r="C165" s="189" t="s">
        <v>285</v>
      </c>
      <c r="D165" s="189" t="s">
        <v>136</v>
      </c>
      <c r="E165" s="190" t="s">
        <v>286</v>
      </c>
      <c r="F165" s="191" t="s">
        <v>287</v>
      </c>
      <c r="G165" s="192" t="s">
        <v>151</v>
      </c>
      <c r="H165" s="193">
        <v>9</v>
      </c>
      <c r="I165" s="194"/>
      <c r="J165" s="195">
        <f>ROUND(I165*H165,2)</f>
        <v>0</v>
      </c>
      <c r="K165" s="191" t="s">
        <v>140</v>
      </c>
      <c r="L165" s="58"/>
      <c r="M165" s="196" t="s">
        <v>22</v>
      </c>
      <c r="N165" s="197" t="s">
        <v>46</v>
      </c>
      <c r="O165" s="39"/>
      <c r="P165" s="198">
        <f>O165*H165</f>
        <v>0</v>
      </c>
      <c r="Q165" s="198">
        <v>0</v>
      </c>
      <c r="R165" s="198">
        <f>Q165*H165</f>
        <v>0</v>
      </c>
      <c r="S165" s="198">
        <v>0</v>
      </c>
      <c r="T165" s="199">
        <f>S165*H165</f>
        <v>0</v>
      </c>
      <c r="AR165" s="21" t="s">
        <v>141</v>
      </c>
      <c r="AT165" s="21" t="s">
        <v>136</v>
      </c>
      <c r="AU165" s="21" t="s">
        <v>84</v>
      </c>
      <c r="AY165" s="21" t="s">
        <v>134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21" t="s">
        <v>24</v>
      </c>
      <c r="BK165" s="200">
        <f>ROUND(I165*H165,2)</f>
        <v>0</v>
      </c>
      <c r="BL165" s="21" t="s">
        <v>141</v>
      </c>
      <c r="BM165" s="21" t="s">
        <v>288</v>
      </c>
    </row>
    <row r="166" spans="2:47" s="1" customFormat="1" ht="27">
      <c r="B166" s="38"/>
      <c r="C166" s="60"/>
      <c r="D166" s="201" t="s">
        <v>143</v>
      </c>
      <c r="E166" s="60"/>
      <c r="F166" s="202" t="s">
        <v>144</v>
      </c>
      <c r="G166" s="60"/>
      <c r="H166" s="60"/>
      <c r="I166" s="157"/>
      <c r="J166" s="60"/>
      <c r="K166" s="60"/>
      <c r="L166" s="58"/>
      <c r="M166" s="203"/>
      <c r="N166" s="39"/>
      <c r="O166" s="39"/>
      <c r="P166" s="39"/>
      <c r="Q166" s="39"/>
      <c r="R166" s="39"/>
      <c r="S166" s="39"/>
      <c r="T166" s="75"/>
      <c r="AT166" s="21" t="s">
        <v>143</v>
      </c>
      <c r="AU166" s="21" t="s">
        <v>84</v>
      </c>
    </row>
    <row r="167" spans="2:65" s="1" customFormat="1" ht="31.5" customHeight="1">
      <c r="B167" s="38"/>
      <c r="C167" s="189" t="s">
        <v>289</v>
      </c>
      <c r="D167" s="189" t="s">
        <v>136</v>
      </c>
      <c r="E167" s="190" t="s">
        <v>290</v>
      </c>
      <c r="F167" s="191" t="s">
        <v>291</v>
      </c>
      <c r="G167" s="192" t="s">
        <v>139</v>
      </c>
      <c r="H167" s="193">
        <v>66.75</v>
      </c>
      <c r="I167" s="194"/>
      <c r="J167" s="195">
        <f>ROUND(I167*H167,2)</f>
        <v>0</v>
      </c>
      <c r="K167" s="191" t="s">
        <v>140</v>
      </c>
      <c r="L167" s="58"/>
      <c r="M167" s="196" t="s">
        <v>22</v>
      </c>
      <c r="N167" s="197" t="s">
        <v>46</v>
      </c>
      <c r="O167" s="39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AR167" s="21" t="s">
        <v>141</v>
      </c>
      <c r="AT167" s="21" t="s">
        <v>136</v>
      </c>
      <c r="AU167" s="21" t="s">
        <v>84</v>
      </c>
      <c r="AY167" s="21" t="s">
        <v>134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21" t="s">
        <v>24</v>
      </c>
      <c r="BK167" s="200">
        <f>ROUND(I167*H167,2)</f>
        <v>0</v>
      </c>
      <c r="BL167" s="21" t="s">
        <v>141</v>
      </c>
      <c r="BM167" s="21" t="s">
        <v>292</v>
      </c>
    </row>
    <row r="168" spans="2:47" s="1" customFormat="1" ht="27">
      <c r="B168" s="38"/>
      <c r="C168" s="60"/>
      <c r="D168" s="201" t="s">
        <v>143</v>
      </c>
      <c r="E168" s="60"/>
      <c r="F168" s="202" t="s">
        <v>144</v>
      </c>
      <c r="G168" s="60"/>
      <c r="H168" s="60"/>
      <c r="I168" s="157"/>
      <c r="J168" s="60"/>
      <c r="K168" s="60"/>
      <c r="L168" s="58"/>
      <c r="M168" s="203"/>
      <c r="N168" s="39"/>
      <c r="O168" s="39"/>
      <c r="P168" s="39"/>
      <c r="Q168" s="39"/>
      <c r="R168" s="39"/>
      <c r="S168" s="39"/>
      <c r="T168" s="75"/>
      <c r="AT168" s="21" t="s">
        <v>143</v>
      </c>
      <c r="AU168" s="21" t="s">
        <v>84</v>
      </c>
    </row>
    <row r="169" spans="2:65" s="1" customFormat="1" ht="22.5" customHeight="1">
      <c r="B169" s="38"/>
      <c r="C169" s="217" t="s">
        <v>293</v>
      </c>
      <c r="D169" s="217" t="s">
        <v>294</v>
      </c>
      <c r="E169" s="218" t="s">
        <v>295</v>
      </c>
      <c r="F169" s="219" t="s">
        <v>296</v>
      </c>
      <c r="G169" s="220" t="s">
        <v>297</v>
      </c>
      <c r="H169" s="221">
        <v>1.001</v>
      </c>
      <c r="I169" s="222"/>
      <c r="J169" s="223">
        <f>ROUND(I169*H169,2)</f>
        <v>0</v>
      </c>
      <c r="K169" s="219" t="s">
        <v>140</v>
      </c>
      <c r="L169" s="224"/>
      <c r="M169" s="225" t="s">
        <v>22</v>
      </c>
      <c r="N169" s="226" t="s">
        <v>46</v>
      </c>
      <c r="O169" s="39"/>
      <c r="P169" s="198">
        <f>O169*H169</f>
        <v>0</v>
      </c>
      <c r="Q169" s="198">
        <v>0.001</v>
      </c>
      <c r="R169" s="198">
        <f>Q169*H169</f>
        <v>0.001001</v>
      </c>
      <c r="S169" s="198">
        <v>0</v>
      </c>
      <c r="T169" s="199">
        <f>S169*H169</f>
        <v>0</v>
      </c>
      <c r="AR169" s="21" t="s">
        <v>172</v>
      </c>
      <c r="AT169" s="21" t="s">
        <v>294</v>
      </c>
      <c r="AU169" s="21" t="s">
        <v>84</v>
      </c>
      <c r="AY169" s="21" t="s">
        <v>134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21" t="s">
        <v>24</v>
      </c>
      <c r="BK169" s="200">
        <f>ROUND(I169*H169,2)</f>
        <v>0</v>
      </c>
      <c r="BL169" s="21" t="s">
        <v>141</v>
      </c>
      <c r="BM169" s="21" t="s">
        <v>298</v>
      </c>
    </row>
    <row r="170" spans="2:47" s="1" customFormat="1" ht="27">
      <c r="B170" s="38"/>
      <c r="C170" s="60"/>
      <c r="D170" s="204" t="s">
        <v>143</v>
      </c>
      <c r="E170" s="60"/>
      <c r="F170" s="205" t="s">
        <v>144</v>
      </c>
      <c r="G170" s="60"/>
      <c r="H170" s="60"/>
      <c r="I170" s="157"/>
      <c r="J170" s="60"/>
      <c r="K170" s="60"/>
      <c r="L170" s="58"/>
      <c r="M170" s="203"/>
      <c r="N170" s="39"/>
      <c r="O170" s="39"/>
      <c r="P170" s="39"/>
      <c r="Q170" s="39"/>
      <c r="R170" s="39"/>
      <c r="S170" s="39"/>
      <c r="T170" s="75"/>
      <c r="AT170" s="21" t="s">
        <v>143</v>
      </c>
      <c r="AU170" s="21" t="s">
        <v>84</v>
      </c>
    </row>
    <row r="171" spans="2:51" s="11" customFormat="1" ht="13.5">
      <c r="B171" s="206"/>
      <c r="C171" s="207"/>
      <c r="D171" s="201" t="s">
        <v>170</v>
      </c>
      <c r="E171" s="208" t="s">
        <v>22</v>
      </c>
      <c r="F171" s="209" t="s">
        <v>299</v>
      </c>
      <c r="G171" s="207"/>
      <c r="H171" s="210">
        <v>1.001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170</v>
      </c>
      <c r="AU171" s="216" t="s">
        <v>84</v>
      </c>
      <c r="AV171" s="11" t="s">
        <v>84</v>
      </c>
      <c r="AW171" s="11" t="s">
        <v>39</v>
      </c>
      <c r="AX171" s="11" t="s">
        <v>24</v>
      </c>
      <c r="AY171" s="216" t="s">
        <v>134</v>
      </c>
    </row>
    <row r="172" spans="2:65" s="1" customFormat="1" ht="22.5" customHeight="1">
      <c r="B172" s="38"/>
      <c r="C172" s="189" t="s">
        <v>300</v>
      </c>
      <c r="D172" s="189" t="s">
        <v>136</v>
      </c>
      <c r="E172" s="190" t="s">
        <v>301</v>
      </c>
      <c r="F172" s="191" t="s">
        <v>302</v>
      </c>
      <c r="G172" s="192" t="s">
        <v>139</v>
      </c>
      <c r="H172" s="193">
        <v>96.13</v>
      </c>
      <c r="I172" s="194"/>
      <c r="J172" s="195">
        <f>ROUND(I172*H172,2)</f>
        <v>0</v>
      </c>
      <c r="K172" s="191" t="s">
        <v>140</v>
      </c>
      <c r="L172" s="58"/>
      <c r="M172" s="196" t="s">
        <v>22</v>
      </c>
      <c r="N172" s="197" t="s">
        <v>46</v>
      </c>
      <c r="O172" s="39"/>
      <c r="P172" s="198">
        <f>O172*H172</f>
        <v>0</v>
      </c>
      <c r="Q172" s="198">
        <v>0</v>
      </c>
      <c r="R172" s="198">
        <f>Q172*H172</f>
        <v>0</v>
      </c>
      <c r="S172" s="198">
        <v>0</v>
      </c>
      <c r="T172" s="199">
        <f>S172*H172</f>
        <v>0</v>
      </c>
      <c r="AR172" s="21" t="s">
        <v>141</v>
      </c>
      <c r="AT172" s="21" t="s">
        <v>136</v>
      </c>
      <c r="AU172" s="21" t="s">
        <v>84</v>
      </c>
      <c r="AY172" s="21" t="s">
        <v>134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21" t="s">
        <v>24</v>
      </c>
      <c r="BK172" s="200">
        <f>ROUND(I172*H172,2)</f>
        <v>0</v>
      </c>
      <c r="BL172" s="21" t="s">
        <v>141</v>
      </c>
      <c r="BM172" s="21" t="s">
        <v>303</v>
      </c>
    </row>
    <row r="173" spans="2:47" s="1" customFormat="1" ht="27">
      <c r="B173" s="38"/>
      <c r="C173" s="60"/>
      <c r="D173" s="204" t="s">
        <v>143</v>
      </c>
      <c r="E173" s="60"/>
      <c r="F173" s="205" t="s">
        <v>169</v>
      </c>
      <c r="G173" s="60"/>
      <c r="H173" s="60"/>
      <c r="I173" s="157"/>
      <c r="J173" s="60"/>
      <c r="K173" s="60"/>
      <c r="L173" s="58"/>
      <c r="M173" s="203"/>
      <c r="N173" s="39"/>
      <c r="O173" s="39"/>
      <c r="P173" s="39"/>
      <c r="Q173" s="39"/>
      <c r="R173" s="39"/>
      <c r="S173" s="39"/>
      <c r="T173" s="75"/>
      <c r="AT173" s="21" t="s">
        <v>143</v>
      </c>
      <c r="AU173" s="21" t="s">
        <v>84</v>
      </c>
    </row>
    <row r="174" spans="2:51" s="11" customFormat="1" ht="13.5">
      <c r="B174" s="206"/>
      <c r="C174" s="207"/>
      <c r="D174" s="201" t="s">
        <v>170</v>
      </c>
      <c r="E174" s="208" t="s">
        <v>22</v>
      </c>
      <c r="F174" s="209" t="s">
        <v>304</v>
      </c>
      <c r="G174" s="207"/>
      <c r="H174" s="210">
        <v>96.13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170</v>
      </c>
      <c r="AU174" s="216" t="s">
        <v>84</v>
      </c>
      <c r="AV174" s="11" t="s">
        <v>84</v>
      </c>
      <c r="AW174" s="11" t="s">
        <v>39</v>
      </c>
      <c r="AX174" s="11" t="s">
        <v>24</v>
      </c>
      <c r="AY174" s="216" t="s">
        <v>134</v>
      </c>
    </row>
    <row r="175" spans="2:65" s="1" customFormat="1" ht="31.5" customHeight="1">
      <c r="B175" s="38"/>
      <c r="C175" s="189" t="s">
        <v>305</v>
      </c>
      <c r="D175" s="189" t="s">
        <v>136</v>
      </c>
      <c r="E175" s="190" t="s">
        <v>306</v>
      </c>
      <c r="F175" s="191" t="s">
        <v>307</v>
      </c>
      <c r="G175" s="192" t="s">
        <v>139</v>
      </c>
      <c r="H175" s="193">
        <v>188.9</v>
      </c>
      <c r="I175" s="194"/>
      <c r="J175" s="195">
        <f>ROUND(I175*H175,2)</f>
        <v>0</v>
      </c>
      <c r="K175" s="191" t="s">
        <v>140</v>
      </c>
      <c r="L175" s="58"/>
      <c r="M175" s="196" t="s">
        <v>22</v>
      </c>
      <c r="N175" s="197" t="s">
        <v>46</v>
      </c>
      <c r="O175" s="39"/>
      <c r="P175" s="198">
        <f>O175*H175</f>
        <v>0</v>
      </c>
      <c r="Q175" s="198">
        <v>0</v>
      </c>
      <c r="R175" s="198">
        <f>Q175*H175</f>
        <v>0</v>
      </c>
      <c r="S175" s="198">
        <v>0</v>
      </c>
      <c r="T175" s="199">
        <f>S175*H175</f>
        <v>0</v>
      </c>
      <c r="AR175" s="21" t="s">
        <v>141</v>
      </c>
      <c r="AT175" s="21" t="s">
        <v>136</v>
      </c>
      <c r="AU175" s="21" t="s">
        <v>84</v>
      </c>
      <c r="AY175" s="21" t="s">
        <v>134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21" t="s">
        <v>24</v>
      </c>
      <c r="BK175" s="200">
        <f>ROUND(I175*H175,2)</f>
        <v>0</v>
      </c>
      <c r="BL175" s="21" t="s">
        <v>141</v>
      </c>
      <c r="BM175" s="21" t="s">
        <v>308</v>
      </c>
    </row>
    <row r="176" spans="2:47" s="1" customFormat="1" ht="27">
      <c r="B176" s="38"/>
      <c r="C176" s="60"/>
      <c r="D176" s="204" t="s">
        <v>143</v>
      </c>
      <c r="E176" s="60"/>
      <c r="F176" s="205" t="s">
        <v>169</v>
      </c>
      <c r="G176" s="60"/>
      <c r="H176" s="60"/>
      <c r="I176" s="157"/>
      <c r="J176" s="60"/>
      <c r="K176" s="60"/>
      <c r="L176" s="58"/>
      <c r="M176" s="203"/>
      <c r="N176" s="39"/>
      <c r="O176" s="39"/>
      <c r="P176" s="39"/>
      <c r="Q176" s="39"/>
      <c r="R176" s="39"/>
      <c r="S176" s="39"/>
      <c r="T176" s="75"/>
      <c r="AT176" s="21" t="s">
        <v>143</v>
      </c>
      <c r="AU176" s="21" t="s">
        <v>84</v>
      </c>
    </row>
    <row r="177" spans="2:51" s="11" customFormat="1" ht="13.5">
      <c r="B177" s="206"/>
      <c r="C177" s="207"/>
      <c r="D177" s="201" t="s">
        <v>170</v>
      </c>
      <c r="E177" s="208" t="s">
        <v>22</v>
      </c>
      <c r="F177" s="209" t="s">
        <v>224</v>
      </c>
      <c r="G177" s="207"/>
      <c r="H177" s="210">
        <v>188.9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170</v>
      </c>
      <c r="AU177" s="216" t="s">
        <v>84</v>
      </c>
      <c r="AV177" s="11" t="s">
        <v>84</v>
      </c>
      <c r="AW177" s="11" t="s">
        <v>39</v>
      </c>
      <c r="AX177" s="11" t="s">
        <v>24</v>
      </c>
      <c r="AY177" s="216" t="s">
        <v>134</v>
      </c>
    </row>
    <row r="178" spans="2:65" s="1" customFormat="1" ht="31.5" customHeight="1">
      <c r="B178" s="38"/>
      <c r="C178" s="189" t="s">
        <v>309</v>
      </c>
      <c r="D178" s="189" t="s">
        <v>136</v>
      </c>
      <c r="E178" s="190" t="s">
        <v>310</v>
      </c>
      <c r="F178" s="191" t="s">
        <v>311</v>
      </c>
      <c r="G178" s="192" t="s">
        <v>139</v>
      </c>
      <c r="H178" s="193">
        <v>66.75</v>
      </c>
      <c r="I178" s="194"/>
      <c r="J178" s="195">
        <f>ROUND(I178*H178,2)</f>
        <v>0</v>
      </c>
      <c r="K178" s="191" t="s">
        <v>140</v>
      </c>
      <c r="L178" s="58"/>
      <c r="M178" s="196" t="s">
        <v>22</v>
      </c>
      <c r="N178" s="197" t="s">
        <v>46</v>
      </c>
      <c r="O178" s="39"/>
      <c r="P178" s="198">
        <f>O178*H178</f>
        <v>0</v>
      </c>
      <c r="Q178" s="198">
        <v>0</v>
      </c>
      <c r="R178" s="198">
        <f>Q178*H178</f>
        <v>0</v>
      </c>
      <c r="S178" s="198">
        <v>0</v>
      </c>
      <c r="T178" s="199">
        <f>S178*H178</f>
        <v>0</v>
      </c>
      <c r="AR178" s="21" t="s">
        <v>141</v>
      </c>
      <c r="AT178" s="21" t="s">
        <v>136</v>
      </c>
      <c r="AU178" s="21" t="s">
        <v>84</v>
      </c>
      <c r="AY178" s="21" t="s">
        <v>134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21" t="s">
        <v>24</v>
      </c>
      <c r="BK178" s="200">
        <f>ROUND(I178*H178,2)</f>
        <v>0</v>
      </c>
      <c r="BL178" s="21" t="s">
        <v>141</v>
      </c>
      <c r="BM178" s="21" t="s">
        <v>312</v>
      </c>
    </row>
    <row r="179" spans="2:47" s="1" customFormat="1" ht="27">
      <c r="B179" s="38"/>
      <c r="C179" s="60"/>
      <c r="D179" s="204" t="s">
        <v>143</v>
      </c>
      <c r="E179" s="60"/>
      <c r="F179" s="205" t="s">
        <v>169</v>
      </c>
      <c r="G179" s="60"/>
      <c r="H179" s="60"/>
      <c r="I179" s="157"/>
      <c r="J179" s="60"/>
      <c r="K179" s="60"/>
      <c r="L179" s="58"/>
      <c r="M179" s="203"/>
      <c r="N179" s="39"/>
      <c r="O179" s="39"/>
      <c r="P179" s="39"/>
      <c r="Q179" s="39"/>
      <c r="R179" s="39"/>
      <c r="S179" s="39"/>
      <c r="T179" s="75"/>
      <c r="AT179" s="21" t="s">
        <v>143</v>
      </c>
      <c r="AU179" s="21" t="s">
        <v>84</v>
      </c>
    </row>
    <row r="180" spans="2:63" s="10" customFormat="1" ht="29.25" customHeight="1">
      <c r="B180" s="172"/>
      <c r="C180" s="173"/>
      <c r="D180" s="186" t="s">
        <v>74</v>
      </c>
      <c r="E180" s="187" t="s">
        <v>84</v>
      </c>
      <c r="F180" s="187" t="s">
        <v>313</v>
      </c>
      <c r="G180" s="173"/>
      <c r="H180" s="173"/>
      <c r="I180" s="176"/>
      <c r="J180" s="188">
        <f>BK180</f>
        <v>0</v>
      </c>
      <c r="K180" s="173"/>
      <c r="L180" s="178"/>
      <c r="M180" s="179"/>
      <c r="N180" s="180"/>
      <c r="O180" s="180"/>
      <c r="P180" s="181">
        <f>SUM(P181:P182)</f>
        <v>0</v>
      </c>
      <c r="Q180" s="180"/>
      <c r="R180" s="181">
        <f>SUM(R181:R182)</f>
        <v>0.0165</v>
      </c>
      <c r="S180" s="180"/>
      <c r="T180" s="182">
        <f>SUM(T181:T182)</f>
        <v>0</v>
      </c>
      <c r="AR180" s="183" t="s">
        <v>24</v>
      </c>
      <c r="AT180" s="184" t="s">
        <v>74</v>
      </c>
      <c r="AU180" s="184" t="s">
        <v>24</v>
      </c>
      <c r="AY180" s="183" t="s">
        <v>134</v>
      </c>
      <c r="BK180" s="185">
        <f>SUM(BK181:BK182)</f>
        <v>0</v>
      </c>
    </row>
    <row r="181" spans="2:65" s="1" customFormat="1" ht="22.5" customHeight="1">
      <c r="B181" s="38"/>
      <c r="C181" s="189" t="s">
        <v>314</v>
      </c>
      <c r="D181" s="189" t="s">
        <v>136</v>
      </c>
      <c r="E181" s="190" t="s">
        <v>315</v>
      </c>
      <c r="F181" s="191" t="s">
        <v>316</v>
      </c>
      <c r="G181" s="192" t="s">
        <v>184</v>
      </c>
      <c r="H181" s="193">
        <v>50</v>
      </c>
      <c r="I181" s="194"/>
      <c r="J181" s="195">
        <f>ROUND(I181*H181,2)</f>
        <v>0</v>
      </c>
      <c r="K181" s="191" t="s">
        <v>140</v>
      </c>
      <c r="L181" s="58"/>
      <c r="M181" s="196" t="s">
        <v>22</v>
      </c>
      <c r="N181" s="197" t="s">
        <v>46</v>
      </c>
      <c r="O181" s="39"/>
      <c r="P181" s="198">
        <f>O181*H181</f>
        <v>0</v>
      </c>
      <c r="Q181" s="198">
        <v>0.00033</v>
      </c>
      <c r="R181" s="198">
        <f>Q181*H181</f>
        <v>0.0165</v>
      </c>
      <c r="S181" s="198">
        <v>0</v>
      </c>
      <c r="T181" s="199">
        <f>S181*H181</f>
        <v>0</v>
      </c>
      <c r="AR181" s="21" t="s">
        <v>141</v>
      </c>
      <c r="AT181" s="21" t="s">
        <v>136</v>
      </c>
      <c r="AU181" s="21" t="s">
        <v>84</v>
      </c>
      <c r="AY181" s="21" t="s">
        <v>134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21" t="s">
        <v>24</v>
      </c>
      <c r="BK181" s="200">
        <f>ROUND(I181*H181,2)</f>
        <v>0</v>
      </c>
      <c r="BL181" s="21" t="s">
        <v>141</v>
      </c>
      <c r="BM181" s="21" t="s">
        <v>317</v>
      </c>
    </row>
    <row r="182" spans="2:47" s="1" customFormat="1" ht="27">
      <c r="B182" s="38"/>
      <c r="C182" s="60"/>
      <c r="D182" s="204" t="s">
        <v>143</v>
      </c>
      <c r="E182" s="60"/>
      <c r="F182" s="205" t="s">
        <v>169</v>
      </c>
      <c r="G182" s="60"/>
      <c r="H182" s="60"/>
      <c r="I182" s="157"/>
      <c r="J182" s="60"/>
      <c r="K182" s="60"/>
      <c r="L182" s="58"/>
      <c r="M182" s="203"/>
      <c r="N182" s="39"/>
      <c r="O182" s="39"/>
      <c r="P182" s="39"/>
      <c r="Q182" s="39"/>
      <c r="R182" s="39"/>
      <c r="S182" s="39"/>
      <c r="T182" s="75"/>
      <c r="AT182" s="21" t="s">
        <v>143</v>
      </c>
      <c r="AU182" s="21" t="s">
        <v>84</v>
      </c>
    </row>
    <row r="183" spans="2:63" s="10" customFormat="1" ht="29.25" customHeight="1">
      <c r="B183" s="172"/>
      <c r="C183" s="173"/>
      <c r="D183" s="186" t="s">
        <v>74</v>
      </c>
      <c r="E183" s="187" t="s">
        <v>148</v>
      </c>
      <c r="F183" s="187" t="s">
        <v>318</v>
      </c>
      <c r="G183" s="173"/>
      <c r="H183" s="173"/>
      <c r="I183" s="176"/>
      <c r="J183" s="188">
        <f>BK183</f>
        <v>0</v>
      </c>
      <c r="K183" s="173"/>
      <c r="L183" s="178"/>
      <c r="M183" s="179"/>
      <c r="N183" s="180"/>
      <c r="O183" s="180"/>
      <c r="P183" s="181">
        <f>SUM(P184:P197)</f>
        <v>0</v>
      </c>
      <c r="Q183" s="180"/>
      <c r="R183" s="181">
        <f>SUM(R184:R197)</f>
        <v>71.43539999999999</v>
      </c>
      <c r="S183" s="180"/>
      <c r="T183" s="182">
        <f>SUM(T184:T197)</f>
        <v>0</v>
      </c>
      <c r="AR183" s="183" t="s">
        <v>24</v>
      </c>
      <c r="AT183" s="184" t="s">
        <v>74</v>
      </c>
      <c r="AU183" s="184" t="s">
        <v>24</v>
      </c>
      <c r="AY183" s="183" t="s">
        <v>134</v>
      </c>
      <c r="BK183" s="185">
        <f>SUM(BK184:BK197)</f>
        <v>0</v>
      </c>
    </row>
    <row r="184" spans="2:65" s="1" customFormat="1" ht="57" customHeight="1">
      <c r="B184" s="38"/>
      <c r="C184" s="189" t="s">
        <v>319</v>
      </c>
      <c r="D184" s="189" t="s">
        <v>136</v>
      </c>
      <c r="E184" s="190" t="s">
        <v>320</v>
      </c>
      <c r="F184" s="191" t="s">
        <v>321</v>
      </c>
      <c r="G184" s="192" t="s">
        <v>167</v>
      </c>
      <c r="H184" s="193">
        <v>15</v>
      </c>
      <c r="I184" s="194"/>
      <c r="J184" s="195">
        <f>ROUND(I184*H184,2)</f>
        <v>0</v>
      </c>
      <c r="K184" s="191" t="s">
        <v>140</v>
      </c>
      <c r="L184" s="58"/>
      <c r="M184" s="196" t="s">
        <v>22</v>
      </c>
      <c r="N184" s="197" t="s">
        <v>46</v>
      </c>
      <c r="O184" s="39"/>
      <c r="P184" s="198">
        <f>O184*H184</f>
        <v>0</v>
      </c>
      <c r="Q184" s="198">
        <v>3.11388</v>
      </c>
      <c r="R184" s="198">
        <f>Q184*H184</f>
        <v>46.7082</v>
      </c>
      <c r="S184" s="198">
        <v>0</v>
      </c>
      <c r="T184" s="199">
        <f>S184*H184</f>
        <v>0</v>
      </c>
      <c r="AR184" s="21" t="s">
        <v>141</v>
      </c>
      <c r="AT184" s="21" t="s">
        <v>136</v>
      </c>
      <c r="AU184" s="21" t="s">
        <v>84</v>
      </c>
      <c r="AY184" s="21" t="s">
        <v>134</v>
      </c>
      <c r="BE184" s="200">
        <f>IF(N184="základní",J184,0)</f>
        <v>0</v>
      </c>
      <c r="BF184" s="200">
        <f>IF(N184="snížená",J184,0)</f>
        <v>0</v>
      </c>
      <c r="BG184" s="200">
        <f>IF(N184="zákl. přenesená",J184,0)</f>
        <v>0</v>
      </c>
      <c r="BH184" s="200">
        <f>IF(N184="sníž. přenesená",J184,0)</f>
        <v>0</v>
      </c>
      <c r="BI184" s="200">
        <f>IF(N184="nulová",J184,0)</f>
        <v>0</v>
      </c>
      <c r="BJ184" s="21" t="s">
        <v>24</v>
      </c>
      <c r="BK184" s="200">
        <f>ROUND(I184*H184,2)</f>
        <v>0</v>
      </c>
      <c r="BL184" s="21" t="s">
        <v>141</v>
      </c>
      <c r="BM184" s="21" t="s">
        <v>322</v>
      </c>
    </row>
    <row r="185" spans="2:47" s="1" customFormat="1" ht="27">
      <c r="B185" s="38"/>
      <c r="C185" s="60"/>
      <c r="D185" s="204" t="s">
        <v>143</v>
      </c>
      <c r="E185" s="60"/>
      <c r="F185" s="205" t="s">
        <v>169</v>
      </c>
      <c r="G185" s="60"/>
      <c r="H185" s="60"/>
      <c r="I185" s="157"/>
      <c r="J185" s="60"/>
      <c r="K185" s="60"/>
      <c r="L185" s="58"/>
      <c r="M185" s="203"/>
      <c r="N185" s="39"/>
      <c r="O185" s="39"/>
      <c r="P185" s="39"/>
      <c r="Q185" s="39"/>
      <c r="R185" s="39"/>
      <c r="S185" s="39"/>
      <c r="T185" s="75"/>
      <c r="AT185" s="21" t="s">
        <v>143</v>
      </c>
      <c r="AU185" s="21" t="s">
        <v>84</v>
      </c>
    </row>
    <row r="186" spans="2:51" s="11" customFormat="1" ht="13.5">
      <c r="B186" s="206"/>
      <c r="C186" s="207"/>
      <c r="D186" s="201" t="s">
        <v>170</v>
      </c>
      <c r="E186" s="208" t="s">
        <v>22</v>
      </c>
      <c r="F186" s="209" t="s">
        <v>323</v>
      </c>
      <c r="G186" s="207"/>
      <c r="H186" s="210">
        <v>15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170</v>
      </c>
      <c r="AU186" s="216" t="s">
        <v>84</v>
      </c>
      <c r="AV186" s="11" t="s">
        <v>84</v>
      </c>
      <c r="AW186" s="11" t="s">
        <v>39</v>
      </c>
      <c r="AX186" s="11" t="s">
        <v>24</v>
      </c>
      <c r="AY186" s="216" t="s">
        <v>134</v>
      </c>
    </row>
    <row r="187" spans="2:65" s="1" customFormat="1" ht="31.5" customHeight="1">
      <c r="B187" s="38"/>
      <c r="C187" s="217" t="s">
        <v>324</v>
      </c>
      <c r="D187" s="217" t="s">
        <v>294</v>
      </c>
      <c r="E187" s="218" t="s">
        <v>325</v>
      </c>
      <c r="F187" s="219" t="s">
        <v>326</v>
      </c>
      <c r="G187" s="220" t="s">
        <v>151</v>
      </c>
      <c r="H187" s="221">
        <v>28</v>
      </c>
      <c r="I187" s="222"/>
      <c r="J187" s="223">
        <f>ROUND(I187*H187,2)</f>
        <v>0</v>
      </c>
      <c r="K187" s="219" t="s">
        <v>140</v>
      </c>
      <c r="L187" s="224"/>
      <c r="M187" s="225" t="s">
        <v>22</v>
      </c>
      <c r="N187" s="226" t="s">
        <v>46</v>
      </c>
      <c r="O187" s="39"/>
      <c r="P187" s="198">
        <f>O187*H187</f>
        <v>0</v>
      </c>
      <c r="Q187" s="198">
        <v>0.0474</v>
      </c>
      <c r="R187" s="198">
        <f>Q187*H187</f>
        <v>1.3272</v>
      </c>
      <c r="S187" s="198">
        <v>0</v>
      </c>
      <c r="T187" s="199">
        <f>S187*H187</f>
        <v>0</v>
      </c>
      <c r="AR187" s="21" t="s">
        <v>172</v>
      </c>
      <c r="AT187" s="21" t="s">
        <v>294</v>
      </c>
      <c r="AU187" s="21" t="s">
        <v>84</v>
      </c>
      <c r="AY187" s="21" t="s">
        <v>134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21" t="s">
        <v>24</v>
      </c>
      <c r="BK187" s="200">
        <f>ROUND(I187*H187,2)</f>
        <v>0</v>
      </c>
      <c r="BL187" s="21" t="s">
        <v>141</v>
      </c>
      <c r="BM187" s="21" t="s">
        <v>327</v>
      </c>
    </row>
    <row r="188" spans="2:47" s="1" customFormat="1" ht="27">
      <c r="B188" s="38"/>
      <c r="C188" s="60"/>
      <c r="D188" s="201" t="s">
        <v>143</v>
      </c>
      <c r="E188" s="60"/>
      <c r="F188" s="202" t="s">
        <v>144</v>
      </c>
      <c r="G188" s="60"/>
      <c r="H188" s="60"/>
      <c r="I188" s="157"/>
      <c r="J188" s="60"/>
      <c r="K188" s="60"/>
      <c r="L188" s="58"/>
      <c r="M188" s="203"/>
      <c r="N188" s="39"/>
      <c r="O188" s="39"/>
      <c r="P188" s="39"/>
      <c r="Q188" s="39"/>
      <c r="R188" s="39"/>
      <c r="S188" s="39"/>
      <c r="T188" s="75"/>
      <c r="AT188" s="21" t="s">
        <v>143</v>
      </c>
      <c r="AU188" s="21" t="s">
        <v>84</v>
      </c>
    </row>
    <row r="189" spans="2:65" s="1" customFormat="1" ht="22.5" customHeight="1">
      <c r="B189" s="38"/>
      <c r="C189" s="217" t="s">
        <v>328</v>
      </c>
      <c r="D189" s="217" t="s">
        <v>294</v>
      </c>
      <c r="E189" s="218" t="s">
        <v>329</v>
      </c>
      <c r="F189" s="219" t="s">
        <v>330</v>
      </c>
      <c r="G189" s="220" t="s">
        <v>184</v>
      </c>
      <c r="H189" s="221">
        <v>8</v>
      </c>
      <c r="I189" s="222"/>
      <c r="J189" s="223">
        <f>ROUND(I189*H189,2)</f>
        <v>0</v>
      </c>
      <c r="K189" s="219" t="s">
        <v>140</v>
      </c>
      <c r="L189" s="224"/>
      <c r="M189" s="225" t="s">
        <v>22</v>
      </c>
      <c r="N189" s="226" t="s">
        <v>46</v>
      </c>
      <c r="O189" s="39"/>
      <c r="P189" s="198">
        <f>O189*H189</f>
        <v>0</v>
      </c>
      <c r="Q189" s="198">
        <v>0</v>
      </c>
      <c r="R189" s="198">
        <f>Q189*H189</f>
        <v>0</v>
      </c>
      <c r="S189" s="198">
        <v>0</v>
      </c>
      <c r="T189" s="199">
        <f>S189*H189</f>
        <v>0</v>
      </c>
      <c r="AR189" s="21" t="s">
        <v>172</v>
      </c>
      <c r="AT189" s="21" t="s">
        <v>294</v>
      </c>
      <c r="AU189" s="21" t="s">
        <v>84</v>
      </c>
      <c r="AY189" s="21" t="s">
        <v>134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21" t="s">
        <v>24</v>
      </c>
      <c r="BK189" s="200">
        <f>ROUND(I189*H189,2)</f>
        <v>0</v>
      </c>
      <c r="BL189" s="21" t="s">
        <v>141</v>
      </c>
      <c r="BM189" s="21" t="s">
        <v>331</v>
      </c>
    </row>
    <row r="190" spans="2:47" s="1" customFormat="1" ht="27">
      <c r="B190" s="38"/>
      <c r="C190" s="60"/>
      <c r="D190" s="204" t="s">
        <v>143</v>
      </c>
      <c r="E190" s="60"/>
      <c r="F190" s="205" t="s">
        <v>332</v>
      </c>
      <c r="G190" s="60"/>
      <c r="H190" s="60"/>
      <c r="I190" s="157"/>
      <c r="J190" s="60"/>
      <c r="K190" s="60"/>
      <c r="L190" s="58"/>
      <c r="M190" s="203"/>
      <c r="N190" s="39"/>
      <c r="O190" s="39"/>
      <c r="P190" s="39"/>
      <c r="Q190" s="39"/>
      <c r="R190" s="39"/>
      <c r="S190" s="39"/>
      <c r="T190" s="75"/>
      <c r="AT190" s="21" t="s">
        <v>143</v>
      </c>
      <c r="AU190" s="21" t="s">
        <v>84</v>
      </c>
    </row>
    <row r="191" spans="2:51" s="11" customFormat="1" ht="13.5">
      <c r="B191" s="206"/>
      <c r="C191" s="207"/>
      <c r="D191" s="201" t="s">
        <v>170</v>
      </c>
      <c r="E191" s="208" t="s">
        <v>22</v>
      </c>
      <c r="F191" s="209" t="s">
        <v>333</v>
      </c>
      <c r="G191" s="207"/>
      <c r="H191" s="210">
        <v>8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170</v>
      </c>
      <c r="AU191" s="216" t="s">
        <v>84</v>
      </c>
      <c r="AV191" s="11" t="s">
        <v>84</v>
      </c>
      <c r="AW191" s="11" t="s">
        <v>39</v>
      </c>
      <c r="AX191" s="11" t="s">
        <v>24</v>
      </c>
      <c r="AY191" s="216" t="s">
        <v>134</v>
      </c>
    </row>
    <row r="192" spans="2:65" s="1" customFormat="1" ht="44.25" customHeight="1">
      <c r="B192" s="38"/>
      <c r="C192" s="217" t="s">
        <v>334</v>
      </c>
      <c r="D192" s="217" t="s">
        <v>294</v>
      </c>
      <c r="E192" s="218" t="s">
        <v>335</v>
      </c>
      <c r="F192" s="219" t="s">
        <v>336</v>
      </c>
      <c r="G192" s="220" t="s">
        <v>337</v>
      </c>
      <c r="H192" s="221">
        <v>23.4</v>
      </c>
      <c r="I192" s="222"/>
      <c r="J192" s="223">
        <f>ROUND(I192*H192,2)</f>
        <v>0</v>
      </c>
      <c r="K192" s="219" t="s">
        <v>140</v>
      </c>
      <c r="L192" s="224"/>
      <c r="M192" s="225" t="s">
        <v>22</v>
      </c>
      <c r="N192" s="226" t="s">
        <v>46</v>
      </c>
      <c r="O192" s="39"/>
      <c r="P192" s="198">
        <f>O192*H192</f>
        <v>0</v>
      </c>
      <c r="Q192" s="198">
        <v>1</v>
      </c>
      <c r="R192" s="198">
        <f>Q192*H192</f>
        <v>23.4</v>
      </c>
      <c r="S192" s="198">
        <v>0</v>
      </c>
      <c r="T192" s="199">
        <f>S192*H192</f>
        <v>0</v>
      </c>
      <c r="AR192" s="21" t="s">
        <v>172</v>
      </c>
      <c r="AT192" s="21" t="s">
        <v>294</v>
      </c>
      <c r="AU192" s="21" t="s">
        <v>84</v>
      </c>
      <c r="AY192" s="21" t="s">
        <v>134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21" t="s">
        <v>24</v>
      </c>
      <c r="BK192" s="200">
        <f>ROUND(I192*H192,2)</f>
        <v>0</v>
      </c>
      <c r="BL192" s="21" t="s">
        <v>141</v>
      </c>
      <c r="BM192" s="21" t="s">
        <v>338</v>
      </c>
    </row>
    <row r="193" spans="2:47" s="1" customFormat="1" ht="27">
      <c r="B193" s="38"/>
      <c r="C193" s="60"/>
      <c r="D193" s="204" t="s">
        <v>143</v>
      </c>
      <c r="E193" s="60"/>
      <c r="F193" s="205" t="s">
        <v>169</v>
      </c>
      <c r="G193" s="60"/>
      <c r="H193" s="60"/>
      <c r="I193" s="157"/>
      <c r="J193" s="60"/>
      <c r="K193" s="60"/>
      <c r="L193" s="58"/>
      <c r="M193" s="203"/>
      <c r="N193" s="39"/>
      <c r="O193" s="39"/>
      <c r="P193" s="39"/>
      <c r="Q193" s="39"/>
      <c r="R193" s="39"/>
      <c r="S193" s="39"/>
      <c r="T193" s="75"/>
      <c r="AT193" s="21" t="s">
        <v>143</v>
      </c>
      <c r="AU193" s="21" t="s">
        <v>84</v>
      </c>
    </row>
    <row r="194" spans="2:51" s="11" customFormat="1" ht="13.5">
      <c r="B194" s="206"/>
      <c r="C194" s="207"/>
      <c r="D194" s="201" t="s">
        <v>170</v>
      </c>
      <c r="E194" s="208" t="s">
        <v>22</v>
      </c>
      <c r="F194" s="209" t="s">
        <v>339</v>
      </c>
      <c r="G194" s="207"/>
      <c r="H194" s="210">
        <v>23.4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170</v>
      </c>
      <c r="AU194" s="216" t="s">
        <v>84</v>
      </c>
      <c r="AV194" s="11" t="s">
        <v>84</v>
      </c>
      <c r="AW194" s="11" t="s">
        <v>39</v>
      </c>
      <c r="AX194" s="11" t="s">
        <v>24</v>
      </c>
      <c r="AY194" s="216" t="s">
        <v>134</v>
      </c>
    </row>
    <row r="195" spans="2:65" s="1" customFormat="1" ht="57" customHeight="1">
      <c r="B195" s="38"/>
      <c r="C195" s="189" t="s">
        <v>340</v>
      </c>
      <c r="D195" s="189" t="s">
        <v>136</v>
      </c>
      <c r="E195" s="190" t="s">
        <v>341</v>
      </c>
      <c r="F195" s="191" t="s">
        <v>342</v>
      </c>
      <c r="G195" s="192" t="s">
        <v>167</v>
      </c>
      <c r="H195" s="193">
        <v>32</v>
      </c>
      <c r="I195" s="194"/>
      <c r="J195" s="195">
        <f>ROUND(I195*H195,2)</f>
        <v>0</v>
      </c>
      <c r="K195" s="191" t="s">
        <v>140</v>
      </c>
      <c r="L195" s="58"/>
      <c r="M195" s="196" t="s">
        <v>22</v>
      </c>
      <c r="N195" s="197" t="s">
        <v>46</v>
      </c>
      <c r="O195" s="39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AR195" s="21" t="s">
        <v>141</v>
      </c>
      <c r="AT195" s="21" t="s">
        <v>136</v>
      </c>
      <c r="AU195" s="21" t="s">
        <v>84</v>
      </c>
      <c r="AY195" s="21" t="s">
        <v>134</v>
      </c>
      <c r="BE195" s="200">
        <f>IF(N195="základní",J195,0)</f>
        <v>0</v>
      </c>
      <c r="BF195" s="200">
        <f>IF(N195="snížená",J195,0)</f>
        <v>0</v>
      </c>
      <c r="BG195" s="200">
        <f>IF(N195="zákl. přenesená",J195,0)</f>
        <v>0</v>
      </c>
      <c r="BH195" s="200">
        <f>IF(N195="sníž. přenesená",J195,0)</f>
        <v>0</v>
      </c>
      <c r="BI195" s="200">
        <f>IF(N195="nulová",J195,0)</f>
        <v>0</v>
      </c>
      <c r="BJ195" s="21" t="s">
        <v>24</v>
      </c>
      <c r="BK195" s="200">
        <f>ROUND(I195*H195,2)</f>
        <v>0</v>
      </c>
      <c r="BL195" s="21" t="s">
        <v>141</v>
      </c>
      <c r="BM195" s="21" t="s">
        <v>343</v>
      </c>
    </row>
    <row r="196" spans="2:47" s="1" customFormat="1" ht="27">
      <c r="B196" s="38"/>
      <c r="C196" s="60"/>
      <c r="D196" s="204" t="s">
        <v>143</v>
      </c>
      <c r="E196" s="60"/>
      <c r="F196" s="205" t="s">
        <v>344</v>
      </c>
      <c r="G196" s="60"/>
      <c r="H196" s="60"/>
      <c r="I196" s="157"/>
      <c r="J196" s="60"/>
      <c r="K196" s="60"/>
      <c r="L196" s="58"/>
      <c r="M196" s="203"/>
      <c r="N196" s="39"/>
      <c r="O196" s="39"/>
      <c r="P196" s="39"/>
      <c r="Q196" s="39"/>
      <c r="R196" s="39"/>
      <c r="S196" s="39"/>
      <c r="T196" s="75"/>
      <c r="AT196" s="21" t="s">
        <v>143</v>
      </c>
      <c r="AU196" s="21" t="s">
        <v>84</v>
      </c>
    </row>
    <row r="197" spans="2:51" s="11" customFormat="1" ht="13.5">
      <c r="B197" s="206"/>
      <c r="C197" s="207"/>
      <c r="D197" s="204" t="s">
        <v>170</v>
      </c>
      <c r="E197" s="227" t="s">
        <v>22</v>
      </c>
      <c r="F197" s="228" t="s">
        <v>345</v>
      </c>
      <c r="G197" s="207"/>
      <c r="H197" s="229">
        <v>32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170</v>
      </c>
      <c r="AU197" s="216" t="s">
        <v>84</v>
      </c>
      <c r="AV197" s="11" t="s">
        <v>84</v>
      </c>
      <c r="AW197" s="11" t="s">
        <v>39</v>
      </c>
      <c r="AX197" s="11" t="s">
        <v>24</v>
      </c>
      <c r="AY197" s="216" t="s">
        <v>134</v>
      </c>
    </row>
    <row r="198" spans="2:63" s="10" customFormat="1" ht="29.25" customHeight="1">
      <c r="B198" s="172"/>
      <c r="C198" s="173"/>
      <c r="D198" s="186" t="s">
        <v>74</v>
      </c>
      <c r="E198" s="187" t="s">
        <v>141</v>
      </c>
      <c r="F198" s="187" t="s">
        <v>346</v>
      </c>
      <c r="G198" s="173"/>
      <c r="H198" s="173"/>
      <c r="I198" s="176"/>
      <c r="J198" s="188">
        <f>BK198</f>
        <v>0</v>
      </c>
      <c r="K198" s="173"/>
      <c r="L198" s="178"/>
      <c r="M198" s="179"/>
      <c r="N198" s="180"/>
      <c r="O198" s="180"/>
      <c r="P198" s="181">
        <f>SUM(P199:P207)</f>
        <v>0</v>
      </c>
      <c r="Q198" s="180"/>
      <c r="R198" s="181">
        <f>SUM(R199:R207)</f>
        <v>114.36879</v>
      </c>
      <c r="S198" s="180"/>
      <c r="T198" s="182">
        <f>SUM(T199:T207)</f>
        <v>0</v>
      </c>
      <c r="AR198" s="183" t="s">
        <v>24</v>
      </c>
      <c r="AT198" s="184" t="s">
        <v>74</v>
      </c>
      <c r="AU198" s="184" t="s">
        <v>24</v>
      </c>
      <c r="AY198" s="183" t="s">
        <v>134</v>
      </c>
      <c r="BK198" s="185">
        <f>SUM(BK199:BK207)</f>
        <v>0</v>
      </c>
    </row>
    <row r="199" spans="2:65" s="1" customFormat="1" ht="22.5" customHeight="1">
      <c r="B199" s="38"/>
      <c r="C199" s="189" t="s">
        <v>347</v>
      </c>
      <c r="D199" s="189" t="s">
        <v>136</v>
      </c>
      <c r="E199" s="190" t="s">
        <v>348</v>
      </c>
      <c r="F199" s="191" t="s">
        <v>349</v>
      </c>
      <c r="G199" s="192" t="s">
        <v>139</v>
      </c>
      <c r="H199" s="193">
        <v>130</v>
      </c>
      <c r="I199" s="194"/>
      <c r="J199" s="195">
        <f>ROUND(I199*H199,2)</f>
        <v>0</v>
      </c>
      <c r="K199" s="191" t="s">
        <v>140</v>
      </c>
      <c r="L199" s="58"/>
      <c r="M199" s="196" t="s">
        <v>22</v>
      </c>
      <c r="N199" s="197" t="s">
        <v>46</v>
      </c>
      <c r="O199" s="39"/>
      <c r="P199" s="198">
        <f>O199*H199</f>
        <v>0</v>
      </c>
      <c r="Q199" s="198">
        <v>0.20266</v>
      </c>
      <c r="R199" s="198">
        <f>Q199*H199</f>
        <v>26.3458</v>
      </c>
      <c r="S199" s="198">
        <v>0</v>
      </c>
      <c r="T199" s="199">
        <f>S199*H199</f>
        <v>0</v>
      </c>
      <c r="AR199" s="21" t="s">
        <v>141</v>
      </c>
      <c r="AT199" s="21" t="s">
        <v>136</v>
      </c>
      <c r="AU199" s="21" t="s">
        <v>84</v>
      </c>
      <c r="AY199" s="21" t="s">
        <v>134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21" t="s">
        <v>24</v>
      </c>
      <c r="BK199" s="200">
        <f>ROUND(I199*H199,2)</f>
        <v>0</v>
      </c>
      <c r="BL199" s="21" t="s">
        <v>141</v>
      </c>
      <c r="BM199" s="21" t="s">
        <v>350</v>
      </c>
    </row>
    <row r="200" spans="2:47" s="1" customFormat="1" ht="27">
      <c r="B200" s="38"/>
      <c r="C200" s="60"/>
      <c r="D200" s="204" t="s">
        <v>143</v>
      </c>
      <c r="E200" s="60"/>
      <c r="F200" s="205" t="s">
        <v>169</v>
      </c>
      <c r="G200" s="60"/>
      <c r="H200" s="60"/>
      <c r="I200" s="157"/>
      <c r="J200" s="60"/>
      <c r="K200" s="60"/>
      <c r="L200" s="58"/>
      <c r="M200" s="203"/>
      <c r="N200" s="39"/>
      <c r="O200" s="39"/>
      <c r="P200" s="39"/>
      <c r="Q200" s="39"/>
      <c r="R200" s="39"/>
      <c r="S200" s="39"/>
      <c r="T200" s="75"/>
      <c r="AT200" s="21" t="s">
        <v>143</v>
      </c>
      <c r="AU200" s="21" t="s">
        <v>84</v>
      </c>
    </row>
    <row r="201" spans="2:51" s="11" customFormat="1" ht="13.5">
      <c r="B201" s="206"/>
      <c r="C201" s="207"/>
      <c r="D201" s="201" t="s">
        <v>170</v>
      </c>
      <c r="E201" s="208" t="s">
        <v>22</v>
      </c>
      <c r="F201" s="209" t="s">
        <v>351</v>
      </c>
      <c r="G201" s="207"/>
      <c r="H201" s="210">
        <v>130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170</v>
      </c>
      <c r="AU201" s="216" t="s">
        <v>84</v>
      </c>
      <c r="AV201" s="11" t="s">
        <v>84</v>
      </c>
      <c r="AW201" s="11" t="s">
        <v>39</v>
      </c>
      <c r="AX201" s="11" t="s">
        <v>24</v>
      </c>
      <c r="AY201" s="216" t="s">
        <v>134</v>
      </c>
    </row>
    <row r="202" spans="2:65" s="1" customFormat="1" ht="31.5" customHeight="1">
      <c r="B202" s="38"/>
      <c r="C202" s="189" t="s">
        <v>352</v>
      </c>
      <c r="D202" s="189" t="s">
        <v>136</v>
      </c>
      <c r="E202" s="190" t="s">
        <v>353</v>
      </c>
      <c r="F202" s="191" t="s">
        <v>354</v>
      </c>
      <c r="G202" s="192" t="s">
        <v>139</v>
      </c>
      <c r="H202" s="193">
        <v>117.35</v>
      </c>
      <c r="I202" s="194"/>
      <c r="J202" s="195">
        <f>ROUND(I202*H202,2)</f>
        <v>0</v>
      </c>
      <c r="K202" s="191" t="s">
        <v>140</v>
      </c>
      <c r="L202" s="58"/>
      <c r="M202" s="196" t="s">
        <v>22</v>
      </c>
      <c r="N202" s="197" t="s">
        <v>46</v>
      </c>
      <c r="O202" s="39"/>
      <c r="P202" s="198">
        <f>O202*H202</f>
        <v>0</v>
      </c>
      <c r="Q202" s="198">
        <v>0.4334</v>
      </c>
      <c r="R202" s="198">
        <f>Q202*H202</f>
        <v>50.85949</v>
      </c>
      <c r="S202" s="198">
        <v>0</v>
      </c>
      <c r="T202" s="199">
        <f>S202*H202</f>
        <v>0</v>
      </c>
      <c r="AR202" s="21" t="s">
        <v>141</v>
      </c>
      <c r="AT202" s="21" t="s">
        <v>136</v>
      </c>
      <c r="AU202" s="21" t="s">
        <v>84</v>
      </c>
      <c r="AY202" s="21" t="s">
        <v>134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1" t="s">
        <v>24</v>
      </c>
      <c r="BK202" s="200">
        <f>ROUND(I202*H202,2)</f>
        <v>0</v>
      </c>
      <c r="BL202" s="21" t="s">
        <v>141</v>
      </c>
      <c r="BM202" s="21" t="s">
        <v>355</v>
      </c>
    </row>
    <row r="203" spans="2:47" s="1" customFormat="1" ht="27">
      <c r="B203" s="38"/>
      <c r="C203" s="60"/>
      <c r="D203" s="204" t="s">
        <v>143</v>
      </c>
      <c r="E203" s="60"/>
      <c r="F203" s="205" t="s">
        <v>223</v>
      </c>
      <c r="G203" s="60"/>
      <c r="H203" s="60"/>
      <c r="I203" s="157"/>
      <c r="J203" s="60"/>
      <c r="K203" s="60"/>
      <c r="L203" s="58"/>
      <c r="M203" s="203"/>
      <c r="N203" s="39"/>
      <c r="O203" s="39"/>
      <c r="P203" s="39"/>
      <c r="Q203" s="39"/>
      <c r="R203" s="39"/>
      <c r="S203" s="39"/>
      <c r="T203" s="75"/>
      <c r="AT203" s="21" t="s">
        <v>143</v>
      </c>
      <c r="AU203" s="21" t="s">
        <v>84</v>
      </c>
    </row>
    <row r="204" spans="2:51" s="11" customFormat="1" ht="13.5">
      <c r="B204" s="206"/>
      <c r="C204" s="207"/>
      <c r="D204" s="201" t="s">
        <v>170</v>
      </c>
      <c r="E204" s="208" t="s">
        <v>22</v>
      </c>
      <c r="F204" s="209" t="s">
        <v>356</v>
      </c>
      <c r="G204" s="207"/>
      <c r="H204" s="210">
        <v>117.35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170</v>
      </c>
      <c r="AU204" s="216" t="s">
        <v>84</v>
      </c>
      <c r="AV204" s="11" t="s">
        <v>84</v>
      </c>
      <c r="AW204" s="11" t="s">
        <v>39</v>
      </c>
      <c r="AX204" s="11" t="s">
        <v>24</v>
      </c>
      <c r="AY204" s="216" t="s">
        <v>134</v>
      </c>
    </row>
    <row r="205" spans="2:65" s="1" customFormat="1" ht="31.5" customHeight="1">
      <c r="B205" s="38"/>
      <c r="C205" s="189" t="s">
        <v>357</v>
      </c>
      <c r="D205" s="189" t="s">
        <v>136</v>
      </c>
      <c r="E205" s="190" t="s">
        <v>358</v>
      </c>
      <c r="F205" s="191" t="s">
        <v>359</v>
      </c>
      <c r="G205" s="192" t="s">
        <v>139</v>
      </c>
      <c r="H205" s="193">
        <v>50</v>
      </c>
      <c r="I205" s="194"/>
      <c r="J205" s="195">
        <f>ROUND(I205*H205,2)</f>
        <v>0</v>
      </c>
      <c r="K205" s="191" t="s">
        <v>140</v>
      </c>
      <c r="L205" s="58"/>
      <c r="M205" s="196" t="s">
        <v>22</v>
      </c>
      <c r="N205" s="197" t="s">
        <v>46</v>
      </c>
      <c r="O205" s="39"/>
      <c r="P205" s="198">
        <f>O205*H205</f>
        <v>0</v>
      </c>
      <c r="Q205" s="198">
        <v>0.74327</v>
      </c>
      <c r="R205" s="198">
        <f>Q205*H205</f>
        <v>37.1635</v>
      </c>
      <c r="S205" s="198">
        <v>0</v>
      </c>
      <c r="T205" s="199">
        <f>S205*H205</f>
        <v>0</v>
      </c>
      <c r="AR205" s="21" t="s">
        <v>141</v>
      </c>
      <c r="AT205" s="21" t="s">
        <v>136</v>
      </c>
      <c r="AU205" s="21" t="s">
        <v>84</v>
      </c>
      <c r="AY205" s="21" t="s">
        <v>134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21" t="s">
        <v>24</v>
      </c>
      <c r="BK205" s="200">
        <f>ROUND(I205*H205,2)</f>
        <v>0</v>
      </c>
      <c r="BL205" s="21" t="s">
        <v>141</v>
      </c>
      <c r="BM205" s="21" t="s">
        <v>360</v>
      </c>
    </row>
    <row r="206" spans="2:47" s="1" customFormat="1" ht="27">
      <c r="B206" s="38"/>
      <c r="C206" s="60"/>
      <c r="D206" s="204" t="s">
        <v>143</v>
      </c>
      <c r="E206" s="60"/>
      <c r="F206" s="205" t="s">
        <v>169</v>
      </c>
      <c r="G206" s="60"/>
      <c r="H206" s="60"/>
      <c r="I206" s="157"/>
      <c r="J206" s="60"/>
      <c r="K206" s="60"/>
      <c r="L206" s="58"/>
      <c r="M206" s="203"/>
      <c r="N206" s="39"/>
      <c r="O206" s="39"/>
      <c r="P206" s="39"/>
      <c r="Q206" s="39"/>
      <c r="R206" s="39"/>
      <c r="S206" s="39"/>
      <c r="T206" s="75"/>
      <c r="AT206" s="21" t="s">
        <v>143</v>
      </c>
      <c r="AU206" s="21" t="s">
        <v>84</v>
      </c>
    </row>
    <row r="207" spans="2:51" s="11" customFormat="1" ht="13.5">
      <c r="B207" s="206"/>
      <c r="C207" s="207"/>
      <c r="D207" s="204" t="s">
        <v>170</v>
      </c>
      <c r="E207" s="227" t="s">
        <v>22</v>
      </c>
      <c r="F207" s="228" t="s">
        <v>361</v>
      </c>
      <c r="G207" s="207"/>
      <c r="H207" s="229">
        <v>50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170</v>
      </c>
      <c r="AU207" s="216" t="s">
        <v>84</v>
      </c>
      <c r="AV207" s="11" t="s">
        <v>84</v>
      </c>
      <c r="AW207" s="11" t="s">
        <v>39</v>
      </c>
      <c r="AX207" s="11" t="s">
        <v>24</v>
      </c>
      <c r="AY207" s="216" t="s">
        <v>134</v>
      </c>
    </row>
    <row r="208" spans="2:63" s="10" customFormat="1" ht="29.25" customHeight="1">
      <c r="B208" s="172"/>
      <c r="C208" s="173"/>
      <c r="D208" s="174" t="s">
        <v>74</v>
      </c>
      <c r="E208" s="230" t="s">
        <v>160</v>
      </c>
      <c r="F208" s="230" t="s">
        <v>362</v>
      </c>
      <c r="G208" s="173"/>
      <c r="H208" s="173"/>
      <c r="I208" s="176"/>
      <c r="J208" s="231">
        <f>BK208</f>
        <v>0</v>
      </c>
      <c r="K208" s="173"/>
      <c r="L208" s="178"/>
      <c r="M208" s="179"/>
      <c r="N208" s="180"/>
      <c r="O208" s="180"/>
      <c r="P208" s="181">
        <v>0</v>
      </c>
      <c r="Q208" s="180"/>
      <c r="R208" s="181">
        <v>0</v>
      </c>
      <c r="S208" s="180"/>
      <c r="T208" s="182">
        <v>0</v>
      </c>
      <c r="AR208" s="183" t="s">
        <v>24</v>
      </c>
      <c r="AT208" s="184" t="s">
        <v>74</v>
      </c>
      <c r="AU208" s="184" t="s">
        <v>24</v>
      </c>
      <c r="AY208" s="183" t="s">
        <v>134</v>
      </c>
      <c r="BK208" s="185">
        <v>0</v>
      </c>
    </row>
    <row r="209" spans="2:63" s="10" customFormat="1" ht="19.5" customHeight="1">
      <c r="B209" s="172"/>
      <c r="C209" s="173"/>
      <c r="D209" s="174" t="s">
        <v>74</v>
      </c>
      <c r="E209" s="230" t="s">
        <v>177</v>
      </c>
      <c r="F209" s="230" t="s">
        <v>363</v>
      </c>
      <c r="G209" s="173"/>
      <c r="H209" s="173"/>
      <c r="I209" s="176"/>
      <c r="J209" s="231">
        <f>BK209</f>
        <v>0</v>
      </c>
      <c r="K209" s="173"/>
      <c r="L209" s="178"/>
      <c r="M209" s="179"/>
      <c r="N209" s="180"/>
      <c r="O209" s="180"/>
      <c r="P209" s="181">
        <f>P210</f>
        <v>0</v>
      </c>
      <c r="Q209" s="180"/>
      <c r="R209" s="181">
        <f>R210</f>
        <v>0</v>
      </c>
      <c r="S209" s="180"/>
      <c r="T209" s="182">
        <f>T210</f>
        <v>0</v>
      </c>
      <c r="AR209" s="183" t="s">
        <v>24</v>
      </c>
      <c r="AT209" s="184" t="s">
        <v>74</v>
      </c>
      <c r="AU209" s="184" t="s">
        <v>24</v>
      </c>
      <c r="AY209" s="183" t="s">
        <v>134</v>
      </c>
      <c r="BK209" s="185">
        <f>BK210</f>
        <v>0</v>
      </c>
    </row>
    <row r="210" spans="2:63" s="10" customFormat="1" ht="14.25" customHeight="1">
      <c r="B210" s="172"/>
      <c r="C210" s="173"/>
      <c r="D210" s="174" t="s">
        <v>74</v>
      </c>
      <c r="E210" s="230" t="s">
        <v>364</v>
      </c>
      <c r="F210" s="230" t="s">
        <v>365</v>
      </c>
      <c r="G210" s="173"/>
      <c r="H210" s="173"/>
      <c r="I210" s="176"/>
      <c r="J210" s="231">
        <f>BK210</f>
        <v>0</v>
      </c>
      <c r="K210" s="173"/>
      <c r="L210" s="178"/>
      <c r="M210" s="179"/>
      <c r="N210" s="180"/>
      <c r="O210" s="180"/>
      <c r="P210" s="181">
        <v>0</v>
      </c>
      <c r="Q210" s="180"/>
      <c r="R210" s="181">
        <v>0</v>
      </c>
      <c r="S210" s="180"/>
      <c r="T210" s="182">
        <v>0</v>
      </c>
      <c r="AR210" s="183" t="s">
        <v>24</v>
      </c>
      <c r="AT210" s="184" t="s">
        <v>74</v>
      </c>
      <c r="AU210" s="184" t="s">
        <v>84</v>
      </c>
      <c r="AY210" s="183" t="s">
        <v>134</v>
      </c>
      <c r="BK210" s="185">
        <v>0</v>
      </c>
    </row>
    <row r="211" spans="2:63" s="10" customFormat="1" ht="19.5" customHeight="1">
      <c r="B211" s="172"/>
      <c r="C211" s="173"/>
      <c r="D211" s="186" t="s">
        <v>74</v>
      </c>
      <c r="E211" s="187" t="s">
        <v>366</v>
      </c>
      <c r="F211" s="187" t="s">
        <v>367</v>
      </c>
      <c r="G211" s="173"/>
      <c r="H211" s="173"/>
      <c r="I211" s="176"/>
      <c r="J211" s="188">
        <f>BK211</f>
        <v>0</v>
      </c>
      <c r="K211" s="173"/>
      <c r="L211" s="178"/>
      <c r="M211" s="179"/>
      <c r="N211" s="180"/>
      <c r="O211" s="180"/>
      <c r="P211" s="181">
        <f>SUM(P212:P223)</f>
        <v>0</v>
      </c>
      <c r="Q211" s="180"/>
      <c r="R211" s="181">
        <f>SUM(R212:R223)</f>
        <v>0</v>
      </c>
      <c r="S211" s="180"/>
      <c r="T211" s="182">
        <f>SUM(T212:T223)</f>
        <v>0</v>
      </c>
      <c r="AR211" s="183" t="s">
        <v>24</v>
      </c>
      <c r="AT211" s="184" t="s">
        <v>74</v>
      </c>
      <c r="AU211" s="184" t="s">
        <v>24</v>
      </c>
      <c r="AY211" s="183" t="s">
        <v>134</v>
      </c>
      <c r="BK211" s="185">
        <f>SUM(BK212:BK223)</f>
        <v>0</v>
      </c>
    </row>
    <row r="212" spans="2:65" s="1" customFormat="1" ht="31.5" customHeight="1">
      <c r="B212" s="38"/>
      <c r="C212" s="189" t="s">
        <v>368</v>
      </c>
      <c r="D212" s="189" t="s">
        <v>136</v>
      </c>
      <c r="E212" s="190" t="s">
        <v>369</v>
      </c>
      <c r="F212" s="191" t="s">
        <v>370</v>
      </c>
      <c r="G212" s="192" t="s">
        <v>337</v>
      </c>
      <c r="H212" s="193">
        <v>58.5</v>
      </c>
      <c r="I212" s="194"/>
      <c r="J212" s="195">
        <f>ROUND(I212*H212,2)</f>
        <v>0</v>
      </c>
      <c r="K212" s="191" t="s">
        <v>140</v>
      </c>
      <c r="L212" s="58"/>
      <c r="M212" s="196" t="s">
        <v>22</v>
      </c>
      <c r="N212" s="197" t="s">
        <v>46</v>
      </c>
      <c r="O212" s="39"/>
      <c r="P212" s="198">
        <f>O212*H212</f>
        <v>0</v>
      </c>
      <c r="Q212" s="198">
        <v>0</v>
      </c>
      <c r="R212" s="198">
        <f>Q212*H212</f>
        <v>0</v>
      </c>
      <c r="S212" s="198">
        <v>0</v>
      </c>
      <c r="T212" s="199">
        <f>S212*H212</f>
        <v>0</v>
      </c>
      <c r="AR212" s="21" t="s">
        <v>141</v>
      </c>
      <c r="AT212" s="21" t="s">
        <v>136</v>
      </c>
      <c r="AU212" s="21" t="s">
        <v>84</v>
      </c>
      <c r="AY212" s="21" t="s">
        <v>134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21" t="s">
        <v>24</v>
      </c>
      <c r="BK212" s="200">
        <f>ROUND(I212*H212,2)</f>
        <v>0</v>
      </c>
      <c r="BL212" s="21" t="s">
        <v>141</v>
      </c>
      <c r="BM212" s="21" t="s">
        <v>371</v>
      </c>
    </row>
    <row r="213" spans="2:47" s="1" customFormat="1" ht="27">
      <c r="B213" s="38"/>
      <c r="C213" s="60"/>
      <c r="D213" s="204" t="s">
        <v>143</v>
      </c>
      <c r="E213" s="60"/>
      <c r="F213" s="205" t="s">
        <v>144</v>
      </c>
      <c r="G213" s="60"/>
      <c r="H213" s="60"/>
      <c r="I213" s="157"/>
      <c r="J213" s="60"/>
      <c r="K213" s="60"/>
      <c r="L213" s="58"/>
      <c r="M213" s="203"/>
      <c r="N213" s="39"/>
      <c r="O213" s="39"/>
      <c r="P213" s="39"/>
      <c r="Q213" s="39"/>
      <c r="R213" s="39"/>
      <c r="S213" s="39"/>
      <c r="T213" s="75"/>
      <c r="AT213" s="21" t="s">
        <v>143</v>
      </c>
      <c r="AU213" s="21" t="s">
        <v>84</v>
      </c>
    </row>
    <row r="214" spans="2:51" s="11" customFormat="1" ht="13.5">
      <c r="B214" s="206"/>
      <c r="C214" s="207"/>
      <c r="D214" s="201" t="s">
        <v>170</v>
      </c>
      <c r="E214" s="208" t="s">
        <v>22</v>
      </c>
      <c r="F214" s="209" t="s">
        <v>372</v>
      </c>
      <c r="G214" s="207"/>
      <c r="H214" s="210">
        <v>58.5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170</v>
      </c>
      <c r="AU214" s="216" t="s">
        <v>84</v>
      </c>
      <c r="AV214" s="11" t="s">
        <v>84</v>
      </c>
      <c r="AW214" s="11" t="s">
        <v>39</v>
      </c>
      <c r="AX214" s="11" t="s">
        <v>24</v>
      </c>
      <c r="AY214" s="216" t="s">
        <v>134</v>
      </c>
    </row>
    <row r="215" spans="2:65" s="1" customFormat="1" ht="31.5" customHeight="1">
      <c r="B215" s="38"/>
      <c r="C215" s="189" t="s">
        <v>373</v>
      </c>
      <c r="D215" s="189" t="s">
        <v>136</v>
      </c>
      <c r="E215" s="190" t="s">
        <v>374</v>
      </c>
      <c r="F215" s="191" t="s">
        <v>375</v>
      </c>
      <c r="G215" s="192" t="s">
        <v>337</v>
      </c>
      <c r="H215" s="193">
        <v>540</v>
      </c>
      <c r="I215" s="194"/>
      <c r="J215" s="195">
        <f>ROUND(I215*H215,2)</f>
        <v>0</v>
      </c>
      <c r="K215" s="191" t="s">
        <v>140</v>
      </c>
      <c r="L215" s="58"/>
      <c r="M215" s="196" t="s">
        <v>22</v>
      </c>
      <c r="N215" s="197" t="s">
        <v>46</v>
      </c>
      <c r="O215" s="39"/>
      <c r="P215" s="198">
        <f>O215*H215</f>
        <v>0</v>
      </c>
      <c r="Q215" s="198">
        <v>0</v>
      </c>
      <c r="R215" s="198">
        <f>Q215*H215</f>
        <v>0</v>
      </c>
      <c r="S215" s="198">
        <v>0</v>
      </c>
      <c r="T215" s="199">
        <f>S215*H215</f>
        <v>0</v>
      </c>
      <c r="AR215" s="21" t="s">
        <v>141</v>
      </c>
      <c r="AT215" s="21" t="s">
        <v>136</v>
      </c>
      <c r="AU215" s="21" t="s">
        <v>84</v>
      </c>
      <c r="AY215" s="21" t="s">
        <v>134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21" t="s">
        <v>24</v>
      </c>
      <c r="BK215" s="200">
        <f>ROUND(I215*H215,2)</f>
        <v>0</v>
      </c>
      <c r="BL215" s="21" t="s">
        <v>141</v>
      </c>
      <c r="BM215" s="21" t="s">
        <v>376</v>
      </c>
    </row>
    <row r="216" spans="2:47" s="1" customFormat="1" ht="27">
      <c r="B216" s="38"/>
      <c r="C216" s="60"/>
      <c r="D216" s="204" t="s">
        <v>143</v>
      </c>
      <c r="E216" s="60"/>
      <c r="F216" s="205" t="s">
        <v>144</v>
      </c>
      <c r="G216" s="60"/>
      <c r="H216" s="60"/>
      <c r="I216" s="157"/>
      <c r="J216" s="60"/>
      <c r="K216" s="60"/>
      <c r="L216" s="58"/>
      <c r="M216" s="203"/>
      <c r="N216" s="39"/>
      <c r="O216" s="39"/>
      <c r="P216" s="39"/>
      <c r="Q216" s="39"/>
      <c r="R216" s="39"/>
      <c r="S216" s="39"/>
      <c r="T216" s="75"/>
      <c r="AT216" s="21" t="s">
        <v>143</v>
      </c>
      <c r="AU216" s="21" t="s">
        <v>84</v>
      </c>
    </row>
    <row r="217" spans="2:51" s="11" customFormat="1" ht="13.5">
      <c r="B217" s="206"/>
      <c r="C217" s="207"/>
      <c r="D217" s="201" t="s">
        <v>170</v>
      </c>
      <c r="E217" s="208" t="s">
        <v>22</v>
      </c>
      <c r="F217" s="209" t="s">
        <v>377</v>
      </c>
      <c r="G217" s="207"/>
      <c r="H217" s="210">
        <v>540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170</v>
      </c>
      <c r="AU217" s="216" t="s">
        <v>84</v>
      </c>
      <c r="AV217" s="11" t="s">
        <v>84</v>
      </c>
      <c r="AW217" s="11" t="s">
        <v>39</v>
      </c>
      <c r="AX217" s="11" t="s">
        <v>24</v>
      </c>
      <c r="AY217" s="216" t="s">
        <v>134</v>
      </c>
    </row>
    <row r="218" spans="2:65" s="1" customFormat="1" ht="22.5" customHeight="1">
      <c r="B218" s="38"/>
      <c r="C218" s="189" t="s">
        <v>378</v>
      </c>
      <c r="D218" s="189" t="s">
        <v>136</v>
      </c>
      <c r="E218" s="190" t="s">
        <v>379</v>
      </c>
      <c r="F218" s="191" t="s">
        <v>380</v>
      </c>
      <c r="G218" s="192" t="s">
        <v>337</v>
      </c>
      <c r="H218" s="193">
        <v>58.5</v>
      </c>
      <c r="I218" s="194"/>
      <c r="J218" s="195">
        <f>ROUND(I218*H218,2)</f>
        <v>0</v>
      </c>
      <c r="K218" s="191" t="s">
        <v>140</v>
      </c>
      <c r="L218" s="58"/>
      <c r="M218" s="196" t="s">
        <v>22</v>
      </c>
      <c r="N218" s="197" t="s">
        <v>46</v>
      </c>
      <c r="O218" s="39"/>
      <c r="P218" s="198">
        <f>O218*H218</f>
        <v>0</v>
      </c>
      <c r="Q218" s="198">
        <v>0</v>
      </c>
      <c r="R218" s="198">
        <f>Q218*H218</f>
        <v>0</v>
      </c>
      <c r="S218" s="198">
        <v>0</v>
      </c>
      <c r="T218" s="199">
        <f>S218*H218</f>
        <v>0</v>
      </c>
      <c r="AR218" s="21" t="s">
        <v>141</v>
      </c>
      <c r="AT218" s="21" t="s">
        <v>136</v>
      </c>
      <c r="AU218" s="21" t="s">
        <v>84</v>
      </c>
      <c r="AY218" s="21" t="s">
        <v>134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21" t="s">
        <v>24</v>
      </c>
      <c r="BK218" s="200">
        <f>ROUND(I218*H218,2)</f>
        <v>0</v>
      </c>
      <c r="BL218" s="21" t="s">
        <v>141</v>
      </c>
      <c r="BM218" s="21" t="s">
        <v>381</v>
      </c>
    </row>
    <row r="219" spans="2:47" s="1" customFormat="1" ht="27">
      <c r="B219" s="38"/>
      <c r="C219" s="60"/>
      <c r="D219" s="204" t="s">
        <v>143</v>
      </c>
      <c r="E219" s="60"/>
      <c r="F219" s="205" t="s">
        <v>144</v>
      </c>
      <c r="G219" s="60"/>
      <c r="H219" s="60"/>
      <c r="I219" s="157"/>
      <c r="J219" s="60"/>
      <c r="K219" s="60"/>
      <c r="L219" s="58"/>
      <c r="M219" s="203"/>
      <c r="N219" s="39"/>
      <c r="O219" s="39"/>
      <c r="P219" s="39"/>
      <c r="Q219" s="39"/>
      <c r="R219" s="39"/>
      <c r="S219" s="39"/>
      <c r="T219" s="75"/>
      <c r="AT219" s="21" t="s">
        <v>143</v>
      </c>
      <c r="AU219" s="21" t="s">
        <v>84</v>
      </c>
    </row>
    <row r="220" spans="2:51" s="11" customFormat="1" ht="13.5">
      <c r="B220" s="206"/>
      <c r="C220" s="207"/>
      <c r="D220" s="201" t="s">
        <v>170</v>
      </c>
      <c r="E220" s="208" t="s">
        <v>22</v>
      </c>
      <c r="F220" s="209" t="s">
        <v>372</v>
      </c>
      <c r="G220" s="207"/>
      <c r="H220" s="210">
        <v>58.5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170</v>
      </c>
      <c r="AU220" s="216" t="s">
        <v>84</v>
      </c>
      <c r="AV220" s="11" t="s">
        <v>84</v>
      </c>
      <c r="AW220" s="11" t="s">
        <v>39</v>
      </c>
      <c r="AX220" s="11" t="s">
        <v>24</v>
      </c>
      <c r="AY220" s="216" t="s">
        <v>134</v>
      </c>
    </row>
    <row r="221" spans="2:65" s="1" customFormat="1" ht="22.5" customHeight="1">
      <c r="B221" s="38"/>
      <c r="C221" s="189" t="s">
        <v>382</v>
      </c>
      <c r="D221" s="189" t="s">
        <v>136</v>
      </c>
      <c r="E221" s="190" t="s">
        <v>383</v>
      </c>
      <c r="F221" s="191" t="s">
        <v>384</v>
      </c>
      <c r="G221" s="192" t="s">
        <v>337</v>
      </c>
      <c r="H221" s="193">
        <v>21.6</v>
      </c>
      <c r="I221" s="194"/>
      <c r="J221" s="195">
        <f>ROUND(I221*H221,2)</f>
        <v>0</v>
      </c>
      <c r="K221" s="191" t="s">
        <v>22</v>
      </c>
      <c r="L221" s="58"/>
      <c r="M221" s="196" t="s">
        <v>22</v>
      </c>
      <c r="N221" s="197" t="s">
        <v>46</v>
      </c>
      <c r="O221" s="39"/>
      <c r="P221" s="198">
        <f>O221*H221</f>
        <v>0</v>
      </c>
      <c r="Q221" s="198">
        <v>0</v>
      </c>
      <c r="R221" s="198">
        <f>Q221*H221</f>
        <v>0</v>
      </c>
      <c r="S221" s="198">
        <v>0</v>
      </c>
      <c r="T221" s="199">
        <f>S221*H221</f>
        <v>0</v>
      </c>
      <c r="AR221" s="21" t="s">
        <v>141</v>
      </c>
      <c r="AT221" s="21" t="s">
        <v>136</v>
      </c>
      <c r="AU221" s="21" t="s">
        <v>84</v>
      </c>
      <c r="AY221" s="21" t="s">
        <v>134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21" t="s">
        <v>24</v>
      </c>
      <c r="BK221" s="200">
        <f>ROUND(I221*H221,2)</f>
        <v>0</v>
      </c>
      <c r="BL221" s="21" t="s">
        <v>141</v>
      </c>
      <c r="BM221" s="21" t="s">
        <v>385</v>
      </c>
    </row>
    <row r="222" spans="2:47" s="1" customFormat="1" ht="27">
      <c r="B222" s="38"/>
      <c r="C222" s="60"/>
      <c r="D222" s="204" t="s">
        <v>143</v>
      </c>
      <c r="E222" s="60"/>
      <c r="F222" s="205" t="s">
        <v>144</v>
      </c>
      <c r="G222" s="60"/>
      <c r="H222" s="60"/>
      <c r="I222" s="157"/>
      <c r="J222" s="60"/>
      <c r="K222" s="60"/>
      <c r="L222" s="58"/>
      <c r="M222" s="203"/>
      <c r="N222" s="39"/>
      <c r="O222" s="39"/>
      <c r="P222" s="39"/>
      <c r="Q222" s="39"/>
      <c r="R222" s="39"/>
      <c r="S222" s="39"/>
      <c r="T222" s="75"/>
      <c r="AT222" s="21" t="s">
        <v>143</v>
      </c>
      <c r="AU222" s="21" t="s">
        <v>84</v>
      </c>
    </row>
    <row r="223" spans="2:51" s="11" customFormat="1" ht="13.5">
      <c r="B223" s="206"/>
      <c r="C223" s="207"/>
      <c r="D223" s="204" t="s">
        <v>170</v>
      </c>
      <c r="E223" s="227" t="s">
        <v>22</v>
      </c>
      <c r="F223" s="228" t="s">
        <v>386</v>
      </c>
      <c r="G223" s="207"/>
      <c r="H223" s="229">
        <v>21.6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170</v>
      </c>
      <c r="AU223" s="216" t="s">
        <v>84</v>
      </c>
      <c r="AV223" s="11" t="s">
        <v>84</v>
      </c>
      <c r="AW223" s="11" t="s">
        <v>39</v>
      </c>
      <c r="AX223" s="11" t="s">
        <v>24</v>
      </c>
      <c r="AY223" s="216" t="s">
        <v>134</v>
      </c>
    </row>
    <row r="224" spans="2:63" s="10" customFormat="1" ht="29.25" customHeight="1">
      <c r="B224" s="172"/>
      <c r="C224" s="173"/>
      <c r="D224" s="186" t="s">
        <v>74</v>
      </c>
      <c r="E224" s="187" t="s">
        <v>387</v>
      </c>
      <c r="F224" s="187" t="s">
        <v>365</v>
      </c>
      <c r="G224" s="173"/>
      <c r="H224" s="173"/>
      <c r="I224" s="176"/>
      <c r="J224" s="188">
        <f>BK224</f>
        <v>0</v>
      </c>
      <c r="K224" s="173"/>
      <c r="L224" s="178"/>
      <c r="M224" s="179"/>
      <c r="N224" s="180"/>
      <c r="O224" s="180"/>
      <c r="P224" s="181">
        <f>SUM(P225:P227)</f>
        <v>0</v>
      </c>
      <c r="Q224" s="180"/>
      <c r="R224" s="181">
        <f>SUM(R225:R227)</f>
        <v>0</v>
      </c>
      <c r="S224" s="180"/>
      <c r="T224" s="182">
        <f>SUM(T225:T227)</f>
        <v>0</v>
      </c>
      <c r="AR224" s="183" t="s">
        <v>24</v>
      </c>
      <c r="AT224" s="184" t="s">
        <v>74</v>
      </c>
      <c r="AU224" s="184" t="s">
        <v>24</v>
      </c>
      <c r="AY224" s="183" t="s">
        <v>134</v>
      </c>
      <c r="BK224" s="185">
        <f>SUM(BK225:BK227)</f>
        <v>0</v>
      </c>
    </row>
    <row r="225" spans="2:65" s="1" customFormat="1" ht="31.5" customHeight="1">
      <c r="B225" s="38"/>
      <c r="C225" s="189" t="s">
        <v>388</v>
      </c>
      <c r="D225" s="189" t="s">
        <v>136</v>
      </c>
      <c r="E225" s="190" t="s">
        <v>389</v>
      </c>
      <c r="F225" s="191" t="s">
        <v>390</v>
      </c>
      <c r="G225" s="192" t="s">
        <v>337</v>
      </c>
      <c r="H225" s="193">
        <v>125.624</v>
      </c>
      <c r="I225" s="194"/>
      <c r="J225" s="195">
        <f>ROUND(I225*H225,2)</f>
        <v>0</v>
      </c>
      <c r="K225" s="191" t="s">
        <v>140</v>
      </c>
      <c r="L225" s="58"/>
      <c r="M225" s="196" t="s">
        <v>22</v>
      </c>
      <c r="N225" s="197" t="s">
        <v>46</v>
      </c>
      <c r="O225" s="39"/>
      <c r="P225" s="198">
        <f>O225*H225</f>
        <v>0</v>
      </c>
      <c r="Q225" s="198">
        <v>0</v>
      </c>
      <c r="R225" s="198">
        <f>Q225*H225</f>
        <v>0</v>
      </c>
      <c r="S225" s="198">
        <v>0</v>
      </c>
      <c r="T225" s="199">
        <f>S225*H225</f>
        <v>0</v>
      </c>
      <c r="AR225" s="21" t="s">
        <v>141</v>
      </c>
      <c r="AT225" s="21" t="s">
        <v>136</v>
      </c>
      <c r="AU225" s="21" t="s">
        <v>84</v>
      </c>
      <c r="AY225" s="21" t="s">
        <v>134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21" t="s">
        <v>24</v>
      </c>
      <c r="BK225" s="200">
        <f>ROUND(I225*H225,2)</f>
        <v>0</v>
      </c>
      <c r="BL225" s="21" t="s">
        <v>141</v>
      </c>
      <c r="BM225" s="21" t="s">
        <v>391</v>
      </c>
    </row>
    <row r="226" spans="2:47" s="1" customFormat="1" ht="27">
      <c r="B226" s="38"/>
      <c r="C226" s="60"/>
      <c r="D226" s="201" t="s">
        <v>143</v>
      </c>
      <c r="E226" s="60"/>
      <c r="F226" s="202" t="s">
        <v>144</v>
      </c>
      <c r="G226" s="60"/>
      <c r="H226" s="60"/>
      <c r="I226" s="157"/>
      <c r="J226" s="60"/>
      <c r="K226" s="60"/>
      <c r="L226" s="58"/>
      <c r="M226" s="203"/>
      <c r="N226" s="39"/>
      <c r="O226" s="39"/>
      <c r="P226" s="39"/>
      <c r="Q226" s="39"/>
      <c r="R226" s="39"/>
      <c r="S226" s="39"/>
      <c r="T226" s="75"/>
      <c r="AT226" s="21" t="s">
        <v>143</v>
      </c>
      <c r="AU226" s="21" t="s">
        <v>84</v>
      </c>
    </row>
    <row r="227" spans="2:65" s="1" customFormat="1" ht="31.5" customHeight="1">
      <c r="B227" s="38"/>
      <c r="C227" s="189" t="s">
        <v>392</v>
      </c>
      <c r="D227" s="189" t="s">
        <v>136</v>
      </c>
      <c r="E227" s="190" t="s">
        <v>393</v>
      </c>
      <c r="F227" s="191" t="s">
        <v>394</v>
      </c>
      <c r="G227" s="192" t="s">
        <v>337</v>
      </c>
      <c r="H227" s="193">
        <v>196.042</v>
      </c>
      <c r="I227" s="194"/>
      <c r="J227" s="195">
        <f>ROUND(I227*H227,2)</f>
        <v>0</v>
      </c>
      <c r="K227" s="191" t="s">
        <v>22</v>
      </c>
      <c r="L227" s="58"/>
      <c r="M227" s="196" t="s">
        <v>22</v>
      </c>
      <c r="N227" s="232" t="s">
        <v>46</v>
      </c>
      <c r="O227" s="233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AR227" s="21" t="s">
        <v>141</v>
      </c>
      <c r="AT227" s="21" t="s">
        <v>136</v>
      </c>
      <c r="AU227" s="21" t="s">
        <v>84</v>
      </c>
      <c r="AY227" s="21" t="s">
        <v>134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21" t="s">
        <v>24</v>
      </c>
      <c r="BK227" s="200">
        <f>ROUND(I227*H227,2)</f>
        <v>0</v>
      </c>
      <c r="BL227" s="21" t="s">
        <v>141</v>
      </c>
      <c r="BM227" s="21" t="s">
        <v>395</v>
      </c>
    </row>
    <row r="228" spans="2:12" s="1" customFormat="1" ht="6.75" customHeight="1">
      <c r="B228" s="53"/>
      <c r="C228" s="54"/>
      <c r="D228" s="54"/>
      <c r="E228" s="54"/>
      <c r="F228" s="54"/>
      <c r="G228" s="54"/>
      <c r="H228" s="54"/>
      <c r="I228" s="134"/>
      <c r="J228" s="54"/>
      <c r="K228" s="54"/>
      <c r="L228" s="58"/>
    </row>
  </sheetData>
  <sheetProtection sheet="1" objects="1" scenarios="1" formatCells="0" formatColumns="0" formatRows="0" sort="0" autoFilter="0"/>
  <autoFilter ref="C85:K22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8"/>
      <c r="C1" s="108"/>
      <c r="D1" s="109" t="s">
        <v>1</v>
      </c>
      <c r="E1" s="108"/>
      <c r="F1" s="110" t="s">
        <v>94</v>
      </c>
      <c r="G1" s="128" t="s">
        <v>95</v>
      </c>
      <c r="H1" s="128"/>
      <c r="I1" s="111"/>
      <c r="J1" s="110" t="s">
        <v>96</v>
      </c>
      <c r="K1" s="109" t="s">
        <v>97</v>
      </c>
      <c r="L1" s="110" t="s">
        <v>98</v>
      </c>
      <c r="M1" s="110"/>
      <c r="N1" s="110"/>
      <c r="O1" s="110"/>
      <c r="P1" s="110"/>
      <c r="Q1" s="110"/>
      <c r="R1" s="110"/>
      <c r="S1" s="110"/>
      <c r="T1" s="110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1" t="s">
        <v>87</v>
      </c>
    </row>
    <row r="3" spans="2:46" ht="6.75" customHeight="1">
      <c r="B3" s="22"/>
      <c r="C3" s="23"/>
      <c r="D3" s="23"/>
      <c r="E3" s="23"/>
      <c r="F3" s="23"/>
      <c r="G3" s="23"/>
      <c r="H3" s="23"/>
      <c r="I3" s="112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3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3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3"/>
      <c r="J6" s="26"/>
      <c r="K6" s="28"/>
    </row>
    <row r="7" spans="2:11" ht="22.5" customHeight="1">
      <c r="B7" s="25"/>
      <c r="C7" s="26"/>
      <c r="D7" s="26"/>
      <c r="E7" s="129" t="str">
        <f>'Rekapitulace stavby'!K6</f>
        <v>Mariánskolázeňský potok - oprava koryta_vsII</v>
      </c>
      <c r="F7" s="355"/>
      <c r="G7" s="355"/>
      <c r="H7" s="355"/>
      <c r="I7" s="113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4"/>
      <c r="J8" s="39"/>
      <c r="K8" s="42"/>
    </row>
    <row r="9" spans="2:11" s="1" customFormat="1" ht="36.75" customHeight="1">
      <c r="B9" s="38"/>
      <c r="C9" s="39"/>
      <c r="D9" s="39"/>
      <c r="E9" s="356" t="s">
        <v>396</v>
      </c>
      <c r="F9" s="357"/>
      <c r="G9" s="357"/>
      <c r="H9" s="357"/>
      <c r="I9" s="114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4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5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5" t="s">
        <v>27</v>
      </c>
      <c r="J12" s="116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4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5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5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4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5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5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4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5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5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4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4"/>
      <c r="J23" s="39"/>
      <c r="K23" s="42"/>
    </row>
    <row r="24" spans="2:11" s="6" customFormat="1" ht="22.5" customHeight="1">
      <c r="B24" s="117"/>
      <c r="C24" s="118"/>
      <c r="D24" s="118"/>
      <c r="E24" s="337" t="s">
        <v>22</v>
      </c>
      <c r="F24" s="337"/>
      <c r="G24" s="337"/>
      <c r="H24" s="337"/>
      <c r="I24" s="119"/>
      <c r="J24" s="118"/>
      <c r="K24" s="120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4"/>
      <c r="J25" s="39"/>
      <c r="K25" s="42"/>
    </row>
    <row r="26" spans="2:11" s="1" customFormat="1" ht="6.75" customHeight="1">
      <c r="B26" s="38"/>
      <c r="C26" s="39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4.75" customHeight="1">
      <c r="B27" s="38"/>
      <c r="C27" s="39"/>
      <c r="D27" s="123" t="s">
        <v>41</v>
      </c>
      <c r="E27" s="39"/>
      <c r="F27" s="39"/>
      <c r="G27" s="39"/>
      <c r="H27" s="39"/>
      <c r="I27" s="114"/>
      <c r="J27" s="124">
        <f>ROUND(J85,2)</f>
        <v>0</v>
      </c>
      <c r="K27" s="42"/>
    </row>
    <row r="28" spans="2:11" s="1" customFormat="1" ht="6.75" customHeight="1">
      <c r="B28" s="38"/>
      <c r="C28" s="39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5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6">
        <f>ROUND(SUM(BE85:BE157),2)</f>
        <v>0</v>
      </c>
      <c r="G30" s="39"/>
      <c r="H30" s="39"/>
      <c r="I30" s="127">
        <v>0.21</v>
      </c>
      <c r="J30" s="126">
        <f>ROUND(ROUND((SUM(BE85:BE157)),2)*I30,2)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6">
        <f>ROUND(SUM(BF85:BF157),2)</f>
        <v>0</v>
      </c>
      <c r="G31" s="39"/>
      <c r="H31" s="39"/>
      <c r="I31" s="127">
        <v>0.15</v>
      </c>
      <c r="J31" s="126">
        <f>ROUND(ROUND((SUM(BF85:BF157)),2)*I31,2)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6">
        <f>ROUND(SUM(BG85:BG157),2)</f>
        <v>0</v>
      </c>
      <c r="G32" s="39"/>
      <c r="H32" s="39"/>
      <c r="I32" s="127">
        <v>0.21</v>
      </c>
      <c r="J32" s="126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6">
        <f>ROUND(SUM(BH85:BH157),2)</f>
        <v>0</v>
      </c>
      <c r="G33" s="39"/>
      <c r="H33" s="39"/>
      <c r="I33" s="127">
        <v>0.15</v>
      </c>
      <c r="J33" s="126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6">
        <f>ROUND(SUM(BI85:BI157),2)</f>
        <v>0</v>
      </c>
      <c r="G34" s="39"/>
      <c r="H34" s="39"/>
      <c r="I34" s="127">
        <v>0</v>
      </c>
      <c r="J34" s="126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4"/>
      <c r="J35" s="39"/>
      <c r="K35" s="42"/>
    </row>
    <row r="36" spans="2:11" s="1" customFormat="1" ht="24.75" customHeight="1">
      <c r="B36" s="38"/>
      <c r="C36" s="48"/>
      <c r="D36" s="49" t="s">
        <v>51</v>
      </c>
      <c r="E36" s="50"/>
      <c r="F36" s="50"/>
      <c r="G36" s="130" t="s">
        <v>52</v>
      </c>
      <c r="H36" s="51" t="s">
        <v>53</v>
      </c>
      <c r="I36" s="131"/>
      <c r="J36" s="132">
        <f>SUM(J27:J34)</f>
        <v>0</v>
      </c>
      <c r="K36" s="133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4"/>
      <c r="J37" s="54"/>
      <c r="K37" s="55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4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4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4"/>
      <c r="J44" s="39"/>
      <c r="K44" s="42"/>
    </row>
    <row r="45" spans="2:11" s="1" customFormat="1" ht="22.5" customHeight="1">
      <c r="B45" s="38"/>
      <c r="C45" s="39"/>
      <c r="D45" s="39"/>
      <c r="E45" s="129" t="str">
        <f>E7</f>
        <v>Mariánskolázeňský potok - oprava koryta_vsII</v>
      </c>
      <c r="F45" s="355"/>
      <c r="G45" s="355"/>
      <c r="H45" s="355"/>
      <c r="I45" s="114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4"/>
      <c r="J46" s="39"/>
      <c r="K46" s="42"/>
    </row>
    <row r="47" spans="2:11" s="1" customFormat="1" ht="23.25" customHeight="1">
      <c r="B47" s="38"/>
      <c r="C47" s="39"/>
      <c r="D47" s="39"/>
      <c r="E47" s="356" t="str">
        <f>E9</f>
        <v>SO 02 - úsek B</v>
      </c>
      <c r="F47" s="357"/>
      <c r="G47" s="357"/>
      <c r="H47" s="357"/>
      <c r="I47" s="114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4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 - Malá Chuchle</v>
      </c>
      <c r="G49" s="39"/>
      <c r="H49" s="39"/>
      <c r="I49" s="115" t="s">
        <v>27</v>
      </c>
      <c r="J49" s="116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4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5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4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4"/>
      <c r="J53" s="39"/>
      <c r="K53" s="42"/>
    </row>
    <row r="54" spans="2:11" s="1" customFormat="1" ht="29.25" customHeight="1">
      <c r="B54" s="38"/>
      <c r="C54" s="139" t="s">
        <v>104</v>
      </c>
      <c r="D54" s="48"/>
      <c r="E54" s="48"/>
      <c r="F54" s="48"/>
      <c r="G54" s="48"/>
      <c r="H54" s="48"/>
      <c r="I54" s="140"/>
      <c r="J54" s="141" t="s">
        <v>105</v>
      </c>
      <c r="K54" s="52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4"/>
      <c r="J55" s="39"/>
      <c r="K55" s="42"/>
    </row>
    <row r="56" spans="2:47" s="1" customFormat="1" ht="29.25" customHeight="1">
      <c r="B56" s="38"/>
      <c r="C56" s="142" t="s">
        <v>106</v>
      </c>
      <c r="D56" s="39"/>
      <c r="E56" s="39"/>
      <c r="F56" s="39"/>
      <c r="G56" s="39"/>
      <c r="H56" s="39"/>
      <c r="I56" s="114"/>
      <c r="J56" s="124">
        <f>J85</f>
        <v>0</v>
      </c>
      <c r="K56" s="42"/>
      <c r="AU56" s="21" t="s">
        <v>107</v>
      </c>
    </row>
    <row r="57" spans="2:11" s="7" customFormat="1" ht="24.75" customHeight="1">
      <c r="B57" s="143"/>
      <c r="C57" s="144"/>
      <c r="D57" s="145" t="s">
        <v>108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11" s="8" customFormat="1" ht="19.5" customHeight="1">
      <c r="B58" s="150"/>
      <c r="C58" s="151"/>
      <c r="D58" s="152" t="s">
        <v>109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11" s="8" customFormat="1" ht="19.5" customHeight="1">
      <c r="B59" s="150"/>
      <c r="C59" s="151"/>
      <c r="D59" s="152" t="s">
        <v>110</v>
      </c>
      <c r="E59" s="153"/>
      <c r="F59" s="153"/>
      <c r="G59" s="153"/>
      <c r="H59" s="153"/>
      <c r="I59" s="154"/>
      <c r="J59" s="155">
        <f>J122</f>
        <v>0</v>
      </c>
      <c r="K59" s="156"/>
    </row>
    <row r="60" spans="2:11" s="8" customFormat="1" ht="19.5" customHeight="1">
      <c r="B60" s="150"/>
      <c r="C60" s="151"/>
      <c r="D60" s="152" t="s">
        <v>111</v>
      </c>
      <c r="E60" s="153"/>
      <c r="F60" s="153"/>
      <c r="G60" s="153"/>
      <c r="H60" s="153"/>
      <c r="I60" s="154"/>
      <c r="J60" s="155">
        <f>J123</f>
        <v>0</v>
      </c>
      <c r="K60" s="156"/>
    </row>
    <row r="61" spans="2:11" s="8" customFormat="1" ht="19.5" customHeight="1">
      <c r="B61" s="150"/>
      <c r="C61" s="151"/>
      <c r="D61" s="152" t="s">
        <v>112</v>
      </c>
      <c r="E61" s="153"/>
      <c r="F61" s="153"/>
      <c r="G61" s="153"/>
      <c r="H61" s="153"/>
      <c r="I61" s="154"/>
      <c r="J61" s="155">
        <f>J127</f>
        <v>0</v>
      </c>
      <c r="K61" s="156"/>
    </row>
    <row r="62" spans="2:11" s="8" customFormat="1" ht="19.5" customHeight="1">
      <c r="B62" s="150"/>
      <c r="C62" s="151"/>
      <c r="D62" s="152" t="s">
        <v>113</v>
      </c>
      <c r="E62" s="153"/>
      <c r="F62" s="153"/>
      <c r="G62" s="153"/>
      <c r="H62" s="153"/>
      <c r="I62" s="154"/>
      <c r="J62" s="155">
        <f>J128</f>
        <v>0</v>
      </c>
      <c r="K62" s="156"/>
    </row>
    <row r="63" spans="2:11" s="8" customFormat="1" ht="19.5" customHeight="1">
      <c r="B63" s="150"/>
      <c r="C63" s="151"/>
      <c r="D63" s="152" t="s">
        <v>397</v>
      </c>
      <c r="E63" s="153"/>
      <c r="F63" s="153"/>
      <c r="G63" s="153"/>
      <c r="H63" s="153"/>
      <c r="I63" s="154"/>
      <c r="J63" s="155">
        <f>J134</f>
        <v>0</v>
      </c>
      <c r="K63" s="156"/>
    </row>
    <row r="64" spans="2:11" s="8" customFormat="1" ht="19.5" customHeight="1">
      <c r="B64" s="150"/>
      <c r="C64" s="151"/>
      <c r="D64" s="152" t="s">
        <v>116</v>
      </c>
      <c r="E64" s="153"/>
      <c r="F64" s="153"/>
      <c r="G64" s="153"/>
      <c r="H64" s="153"/>
      <c r="I64" s="154"/>
      <c r="J64" s="155">
        <f>J141</f>
        <v>0</v>
      </c>
      <c r="K64" s="156"/>
    </row>
    <row r="65" spans="2:11" s="8" customFormat="1" ht="19.5" customHeight="1">
      <c r="B65" s="150"/>
      <c r="C65" s="151"/>
      <c r="D65" s="152" t="s">
        <v>117</v>
      </c>
      <c r="E65" s="153"/>
      <c r="F65" s="153"/>
      <c r="G65" s="153"/>
      <c r="H65" s="153"/>
      <c r="I65" s="154"/>
      <c r="J65" s="155">
        <f>J154</f>
        <v>0</v>
      </c>
      <c r="K65" s="156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4"/>
      <c r="J66" s="39"/>
      <c r="K66" s="42"/>
    </row>
    <row r="67" spans="2:11" s="1" customFormat="1" ht="6.75" customHeight="1">
      <c r="B67" s="53"/>
      <c r="C67" s="54"/>
      <c r="D67" s="54"/>
      <c r="E67" s="54"/>
      <c r="F67" s="54"/>
      <c r="G67" s="54"/>
      <c r="H67" s="54"/>
      <c r="I67" s="134"/>
      <c r="J67" s="54"/>
      <c r="K67" s="55"/>
    </row>
    <row r="71" spans="2:12" s="1" customFormat="1" ht="6.75" customHeight="1">
      <c r="B71" s="56"/>
      <c r="C71" s="57"/>
      <c r="D71" s="57"/>
      <c r="E71" s="57"/>
      <c r="F71" s="57"/>
      <c r="G71" s="57"/>
      <c r="H71" s="57"/>
      <c r="I71" s="137"/>
      <c r="J71" s="57"/>
      <c r="K71" s="57"/>
      <c r="L71" s="58"/>
    </row>
    <row r="72" spans="2:12" s="1" customFormat="1" ht="36.75" customHeight="1">
      <c r="B72" s="38"/>
      <c r="C72" s="59" t="s">
        <v>118</v>
      </c>
      <c r="D72" s="60"/>
      <c r="E72" s="60"/>
      <c r="F72" s="60"/>
      <c r="G72" s="60"/>
      <c r="H72" s="60"/>
      <c r="I72" s="157"/>
      <c r="J72" s="60"/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57"/>
      <c r="J73" s="60"/>
      <c r="K73" s="60"/>
      <c r="L73" s="58"/>
    </row>
    <row r="74" spans="2:12" s="1" customFormat="1" ht="14.25" customHeight="1">
      <c r="B74" s="38"/>
      <c r="C74" s="62" t="s">
        <v>18</v>
      </c>
      <c r="D74" s="60"/>
      <c r="E74" s="60"/>
      <c r="F74" s="60"/>
      <c r="G74" s="60"/>
      <c r="H74" s="60"/>
      <c r="I74" s="157"/>
      <c r="J74" s="60"/>
      <c r="K74" s="60"/>
      <c r="L74" s="58"/>
    </row>
    <row r="75" spans="2:12" s="1" customFormat="1" ht="22.5" customHeight="1">
      <c r="B75" s="38"/>
      <c r="C75" s="60"/>
      <c r="D75" s="60"/>
      <c r="E75" s="317" t="str">
        <f>E7</f>
        <v>Mariánskolázeňský potok - oprava koryta_vsII</v>
      </c>
      <c r="F75" s="160"/>
      <c r="G75" s="160"/>
      <c r="H75" s="160"/>
      <c r="I75" s="157"/>
      <c r="J75" s="60"/>
      <c r="K75" s="60"/>
      <c r="L75" s="58"/>
    </row>
    <row r="76" spans="2:12" s="1" customFormat="1" ht="14.25" customHeight="1">
      <c r="B76" s="38"/>
      <c r="C76" s="62" t="s">
        <v>100</v>
      </c>
      <c r="D76" s="60"/>
      <c r="E76" s="60"/>
      <c r="F76" s="60"/>
      <c r="G76" s="60"/>
      <c r="H76" s="60"/>
      <c r="I76" s="157"/>
      <c r="J76" s="60"/>
      <c r="K76" s="60"/>
      <c r="L76" s="58"/>
    </row>
    <row r="77" spans="2:12" s="1" customFormat="1" ht="23.25" customHeight="1">
      <c r="B77" s="38"/>
      <c r="C77" s="60"/>
      <c r="D77" s="60"/>
      <c r="E77" s="321" t="str">
        <f>E9</f>
        <v>SO 02 - úsek B</v>
      </c>
      <c r="F77" s="161"/>
      <c r="G77" s="161"/>
      <c r="H77" s="161"/>
      <c r="I77" s="157"/>
      <c r="J77" s="60"/>
      <c r="K77" s="60"/>
      <c r="L77" s="58"/>
    </row>
    <row r="78" spans="2:12" s="1" customFormat="1" ht="6.75" customHeight="1">
      <c r="B78" s="38"/>
      <c r="C78" s="60"/>
      <c r="D78" s="60"/>
      <c r="E78" s="60"/>
      <c r="F78" s="60"/>
      <c r="G78" s="60"/>
      <c r="H78" s="60"/>
      <c r="I78" s="157"/>
      <c r="J78" s="60"/>
      <c r="K78" s="60"/>
      <c r="L78" s="58"/>
    </row>
    <row r="79" spans="2:12" s="1" customFormat="1" ht="18" customHeight="1">
      <c r="B79" s="38"/>
      <c r="C79" s="62" t="s">
        <v>25</v>
      </c>
      <c r="D79" s="60"/>
      <c r="E79" s="60"/>
      <c r="F79" s="158" t="str">
        <f>F12</f>
        <v>Praha - Malá Chuchle</v>
      </c>
      <c r="G79" s="60"/>
      <c r="H79" s="60"/>
      <c r="I79" s="159" t="s">
        <v>27</v>
      </c>
      <c r="J79" s="70" t="str">
        <f>IF(J12="","",J12)</f>
        <v>19. 5. 2015</v>
      </c>
      <c r="K79" s="60"/>
      <c r="L79" s="58"/>
    </row>
    <row r="80" spans="2:12" s="1" customFormat="1" ht="6.75" customHeight="1">
      <c r="B80" s="38"/>
      <c r="C80" s="60"/>
      <c r="D80" s="60"/>
      <c r="E80" s="60"/>
      <c r="F80" s="60"/>
      <c r="G80" s="60"/>
      <c r="H80" s="60"/>
      <c r="I80" s="157"/>
      <c r="J80" s="60"/>
      <c r="K80" s="60"/>
      <c r="L80" s="58"/>
    </row>
    <row r="81" spans="2:12" s="1" customFormat="1" ht="15">
      <c r="B81" s="38"/>
      <c r="C81" s="62" t="s">
        <v>31</v>
      </c>
      <c r="D81" s="60"/>
      <c r="E81" s="60"/>
      <c r="F81" s="158" t="str">
        <f>E15</f>
        <v>Hlavní město Praha</v>
      </c>
      <c r="G81" s="60"/>
      <c r="H81" s="60"/>
      <c r="I81" s="159" t="s">
        <v>37</v>
      </c>
      <c r="J81" s="158" t="str">
        <f>E21</f>
        <v>Envicons s.r.o.</v>
      </c>
      <c r="K81" s="60"/>
      <c r="L81" s="58"/>
    </row>
    <row r="82" spans="2:12" s="1" customFormat="1" ht="14.25" customHeight="1">
      <c r="B82" s="38"/>
      <c r="C82" s="62" t="s">
        <v>35</v>
      </c>
      <c r="D82" s="60"/>
      <c r="E82" s="60"/>
      <c r="F82" s="158">
        <f>IF(E18="","",E18)</f>
      </c>
      <c r="G82" s="60"/>
      <c r="H82" s="60"/>
      <c r="I82" s="157"/>
      <c r="J82" s="60"/>
      <c r="K82" s="60"/>
      <c r="L82" s="58"/>
    </row>
    <row r="83" spans="2:12" s="1" customFormat="1" ht="9.75" customHeight="1">
      <c r="B83" s="38"/>
      <c r="C83" s="60"/>
      <c r="D83" s="60"/>
      <c r="E83" s="60"/>
      <c r="F83" s="60"/>
      <c r="G83" s="60"/>
      <c r="H83" s="60"/>
      <c r="I83" s="157"/>
      <c r="J83" s="60"/>
      <c r="K83" s="60"/>
      <c r="L83" s="58"/>
    </row>
    <row r="84" spans="2:20" s="9" customFormat="1" ht="29.25" customHeight="1">
      <c r="B84" s="162"/>
      <c r="C84" s="163" t="s">
        <v>119</v>
      </c>
      <c r="D84" s="164" t="s">
        <v>60</v>
      </c>
      <c r="E84" s="164" t="s">
        <v>56</v>
      </c>
      <c r="F84" s="164" t="s">
        <v>120</v>
      </c>
      <c r="G84" s="164" t="s">
        <v>121</v>
      </c>
      <c r="H84" s="164" t="s">
        <v>122</v>
      </c>
      <c r="I84" s="165" t="s">
        <v>123</v>
      </c>
      <c r="J84" s="164" t="s">
        <v>105</v>
      </c>
      <c r="K84" s="166" t="s">
        <v>124</v>
      </c>
      <c r="L84" s="167"/>
      <c r="M84" s="77" t="s">
        <v>125</v>
      </c>
      <c r="N84" s="78" t="s">
        <v>45</v>
      </c>
      <c r="O84" s="78" t="s">
        <v>126</v>
      </c>
      <c r="P84" s="78" t="s">
        <v>127</v>
      </c>
      <c r="Q84" s="78" t="s">
        <v>128</v>
      </c>
      <c r="R84" s="78" t="s">
        <v>129</v>
      </c>
      <c r="S84" s="78" t="s">
        <v>130</v>
      </c>
      <c r="T84" s="79" t="s">
        <v>131</v>
      </c>
    </row>
    <row r="85" spans="2:63" s="1" customFormat="1" ht="29.25" customHeight="1">
      <c r="B85" s="38"/>
      <c r="C85" s="83" t="s">
        <v>106</v>
      </c>
      <c r="D85" s="60"/>
      <c r="E85" s="60"/>
      <c r="F85" s="60"/>
      <c r="G85" s="60"/>
      <c r="H85" s="60"/>
      <c r="I85" s="157"/>
      <c r="J85" s="168">
        <f>BK85</f>
        <v>0</v>
      </c>
      <c r="K85" s="60"/>
      <c r="L85" s="58"/>
      <c r="M85" s="80"/>
      <c r="N85" s="81"/>
      <c r="O85" s="81"/>
      <c r="P85" s="169">
        <f>P86</f>
        <v>0</v>
      </c>
      <c r="Q85" s="81"/>
      <c r="R85" s="169">
        <f>R86</f>
        <v>29.363444</v>
      </c>
      <c r="S85" s="81"/>
      <c r="T85" s="170">
        <f>T86</f>
        <v>0</v>
      </c>
      <c r="AT85" s="21" t="s">
        <v>74</v>
      </c>
      <c r="AU85" s="21" t="s">
        <v>107</v>
      </c>
      <c r="BK85" s="171">
        <f>BK86</f>
        <v>0</v>
      </c>
    </row>
    <row r="86" spans="2:63" s="10" customFormat="1" ht="36.75" customHeight="1">
      <c r="B86" s="172"/>
      <c r="C86" s="173"/>
      <c r="D86" s="174" t="s">
        <v>74</v>
      </c>
      <c r="E86" s="175" t="s">
        <v>132</v>
      </c>
      <c r="F86" s="175" t="s">
        <v>133</v>
      </c>
      <c r="G86" s="173"/>
      <c r="H86" s="173"/>
      <c r="I86" s="176"/>
      <c r="J86" s="177">
        <f>BK86</f>
        <v>0</v>
      </c>
      <c r="K86" s="173"/>
      <c r="L86" s="178"/>
      <c r="M86" s="179"/>
      <c r="N86" s="180"/>
      <c r="O86" s="180"/>
      <c r="P86" s="181">
        <f>P87+P122+P123+P127+P128+P134+P141+P154</f>
        <v>0</v>
      </c>
      <c r="Q86" s="180"/>
      <c r="R86" s="181">
        <f>R87+R122+R123+R127+R128+R134+R141+R154</f>
        <v>29.363444</v>
      </c>
      <c r="S86" s="180"/>
      <c r="T86" s="182">
        <f>T87+T122+T123+T127+T128+T134+T141+T154</f>
        <v>0</v>
      </c>
      <c r="AR86" s="183" t="s">
        <v>24</v>
      </c>
      <c r="AT86" s="184" t="s">
        <v>74</v>
      </c>
      <c r="AU86" s="184" t="s">
        <v>75</v>
      </c>
      <c r="AY86" s="183" t="s">
        <v>134</v>
      </c>
      <c r="BK86" s="185">
        <f>BK87+BK122+BK123+BK127+BK128+BK134+BK141+BK154</f>
        <v>0</v>
      </c>
    </row>
    <row r="87" spans="2:63" s="10" customFormat="1" ht="19.5" customHeight="1">
      <c r="B87" s="172"/>
      <c r="C87" s="173"/>
      <c r="D87" s="186" t="s">
        <v>74</v>
      </c>
      <c r="E87" s="187" t="s">
        <v>24</v>
      </c>
      <c r="F87" s="187" t="s">
        <v>135</v>
      </c>
      <c r="G87" s="173"/>
      <c r="H87" s="173"/>
      <c r="I87" s="176"/>
      <c r="J87" s="188">
        <f>BK87</f>
        <v>0</v>
      </c>
      <c r="K87" s="173"/>
      <c r="L87" s="178"/>
      <c r="M87" s="179"/>
      <c r="N87" s="180"/>
      <c r="O87" s="180"/>
      <c r="P87" s="181">
        <f>SUM(P88:P121)</f>
        <v>0</v>
      </c>
      <c r="Q87" s="180"/>
      <c r="R87" s="181">
        <f>SUM(R88:R121)</f>
        <v>1.5379</v>
      </c>
      <c r="S87" s="180"/>
      <c r="T87" s="182">
        <f>SUM(T88:T121)</f>
        <v>0</v>
      </c>
      <c r="AR87" s="183" t="s">
        <v>24</v>
      </c>
      <c r="AT87" s="184" t="s">
        <v>74</v>
      </c>
      <c r="AU87" s="184" t="s">
        <v>24</v>
      </c>
      <c r="AY87" s="183" t="s">
        <v>134</v>
      </c>
      <c r="BK87" s="185">
        <f>SUM(BK88:BK121)</f>
        <v>0</v>
      </c>
    </row>
    <row r="88" spans="2:65" s="1" customFormat="1" ht="31.5" customHeight="1">
      <c r="B88" s="38"/>
      <c r="C88" s="189" t="s">
        <v>24</v>
      </c>
      <c r="D88" s="189" t="s">
        <v>136</v>
      </c>
      <c r="E88" s="190" t="s">
        <v>173</v>
      </c>
      <c r="F88" s="191" t="s">
        <v>174</v>
      </c>
      <c r="G88" s="192" t="s">
        <v>167</v>
      </c>
      <c r="H88" s="193">
        <v>3</v>
      </c>
      <c r="I88" s="194"/>
      <c r="J88" s="195">
        <f>ROUND(I88*H88,2)</f>
        <v>0</v>
      </c>
      <c r="K88" s="191" t="s">
        <v>140</v>
      </c>
      <c r="L88" s="58"/>
      <c r="M88" s="196" t="s">
        <v>22</v>
      </c>
      <c r="N88" s="197" t="s">
        <v>46</v>
      </c>
      <c r="O88" s="39"/>
      <c r="P88" s="198">
        <f>O88*H88</f>
        <v>0</v>
      </c>
      <c r="Q88" s="198">
        <v>0</v>
      </c>
      <c r="R88" s="198">
        <f>Q88*H88</f>
        <v>0</v>
      </c>
      <c r="S88" s="198">
        <v>0</v>
      </c>
      <c r="T88" s="199">
        <f>S88*H88</f>
        <v>0</v>
      </c>
      <c r="AR88" s="21" t="s">
        <v>141</v>
      </c>
      <c r="AT88" s="21" t="s">
        <v>136</v>
      </c>
      <c r="AU88" s="21" t="s">
        <v>84</v>
      </c>
      <c r="AY88" s="21" t="s">
        <v>134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141</v>
      </c>
      <c r="BM88" s="21" t="s">
        <v>398</v>
      </c>
    </row>
    <row r="89" spans="2:47" s="1" customFormat="1" ht="27">
      <c r="B89" s="38"/>
      <c r="C89" s="60"/>
      <c r="D89" s="204" t="s">
        <v>143</v>
      </c>
      <c r="E89" s="60"/>
      <c r="F89" s="205" t="s">
        <v>399</v>
      </c>
      <c r="G89" s="60"/>
      <c r="H89" s="60"/>
      <c r="I89" s="157"/>
      <c r="J89" s="60"/>
      <c r="K89" s="60"/>
      <c r="L89" s="58"/>
      <c r="M89" s="203"/>
      <c r="N89" s="39"/>
      <c r="O89" s="39"/>
      <c r="P89" s="39"/>
      <c r="Q89" s="39"/>
      <c r="R89" s="39"/>
      <c r="S89" s="39"/>
      <c r="T89" s="75"/>
      <c r="AT89" s="21" t="s">
        <v>143</v>
      </c>
      <c r="AU89" s="21" t="s">
        <v>84</v>
      </c>
    </row>
    <row r="90" spans="2:51" s="11" customFormat="1" ht="13.5">
      <c r="B90" s="206"/>
      <c r="C90" s="207"/>
      <c r="D90" s="201" t="s">
        <v>170</v>
      </c>
      <c r="E90" s="208" t="s">
        <v>22</v>
      </c>
      <c r="F90" s="209" t="s">
        <v>400</v>
      </c>
      <c r="G90" s="207"/>
      <c r="H90" s="210">
        <v>3</v>
      </c>
      <c r="I90" s="211"/>
      <c r="J90" s="207"/>
      <c r="K90" s="207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170</v>
      </c>
      <c r="AU90" s="216" t="s">
        <v>84</v>
      </c>
      <c r="AV90" s="11" t="s">
        <v>84</v>
      </c>
      <c r="AW90" s="11" t="s">
        <v>39</v>
      </c>
      <c r="AX90" s="11" t="s">
        <v>24</v>
      </c>
      <c r="AY90" s="216" t="s">
        <v>134</v>
      </c>
    </row>
    <row r="91" spans="2:65" s="1" customFormat="1" ht="31.5" customHeight="1">
      <c r="B91" s="38"/>
      <c r="C91" s="189" t="s">
        <v>84</v>
      </c>
      <c r="D91" s="189" t="s">
        <v>136</v>
      </c>
      <c r="E91" s="190" t="s">
        <v>178</v>
      </c>
      <c r="F91" s="191" t="s">
        <v>179</v>
      </c>
      <c r="G91" s="192" t="s">
        <v>167</v>
      </c>
      <c r="H91" s="193">
        <v>3</v>
      </c>
      <c r="I91" s="194"/>
      <c r="J91" s="195">
        <f>ROUND(I91*H91,2)</f>
        <v>0</v>
      </c>
      <c r="K91" s="191" t="s">
        <v>140</v>
      </c>
      <c r="L91" s="58"/>
      <c r="M91" s="196" t="s">
        <v>22</v>
      </c>
      <c r="N91" s="197" t="s">
        <v>46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141</v>
      </c>
      <c r="AT91" s="21" t="s">
        <v>136</v>
      </c>
      <c r="AU91" s="21" t="s">
        <v>84</v>
      </c>
      <c r="AY91" s="21" t="s">
        <v>134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24</v>
      </c>
      <c r="BK91" s="200">
        <f>ROUND(I91*H91,2)</f>
        <v>0</v>
      </c>
      <c r="BL91" s="21" t="s">
        <v>141</v>
      </c>
      <c r="BM91" s="21" t="s">
        <v>401</v>
      </c>
    </row>
    <row r="92" spans="2:47" s="1" customFormat="1" ht="27">
      <c r="B92" s="38"/>
      <c r="C92" s="60"/>
      <c r="D92" s="204" t="s">
        <v>143</v>
      </c>
      <c r="E92" s="60"/>
      <c r="F92" s="205" t="s">
        <v>399</v>
      </c>
      <c r="G92" s="60"/>
      <c r="H92" s="60"/>
      <c r="I92" s="157"/>
      <c r="J92" s="60"/>
      <c r="K92" s="60"/>
      <c r="L92" s="58"/>
      <c r="M92" s="203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84</v>
      </c>
    </row>
    <row r="93" spans="2:51" s="11" customFormat="1" ht="13.5">
      <c r="B93" s="206"/>
      <c r="C93" s="207"/>
      <c r="D93" s="201" t="s">
        <v>170</v>
      </c>
      <c r="E93" s="208" t="s">
        <v>22</v>
      </c>
      <c r="F93" s="209" t="s">
        <v>400</v>
      </c>
      <c r="G93" s="207"/>
      <c r="H93" s="210">
        <v>3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170</v>
      </c>
      <c r="AU93" s="216" t="s">
        <v>84</v>
      </c>
      <c r="AV93" s="11" t="s">
        <v>84</v>
      </c>
      <c r="AW93" s="11" t="s">
        <v>39</v>
      </c>
      <c r="AX93" s="11" t="s">
        <v>24</v>
      </c>
      <c r="AY93" s="216" t="s">
        <v>134</v>
      </c>
    </row>
    <row r="94" spans="2:65" s="1" customFormat="1" ht="22.5" customHeight="1">
      <c r="B94" s="38"/>
      <c r="C94" s="189" t="s">
        <v>148</v>
      </c>
      <c r="D94" s="189" t="s">
        <v>136</v>
      </c>
      <c r="E94" s="190" t="s">
        <v>182</v>
      </c>
      <c r="F94" s="191" t="s">
        <v>183</v>
      </c>
      <c r="G94" s="192" t="s">
        <v>184</v>
      </c>
      <c r="H94" s="193">
        <v>20</v>
      </c>
      <c r="I94" s="194"/>
      <c r="J94" s="195">
        <f>ROUND(I94*H94,2)</f>
        <v>0</v>
      </c>
      <c r="K94" s="191" t="s">
        <v>22</v>
      </c>
      <c r="L94" s="58"/>
      <c r="M94" s="196" t="s">
        <v>22</v>
      </c>
      <c r="N94" s="197" t="s">
        <v>46</v>
      </c>
      <c r="O94" s="39"/>
      <c r="P94" s="198">
        <f>O94*H94</f>
        <v>0</v>
      </c>
      <c r="Q94" s="198">
        <v>0.01721</v>
      </c>
      <c r="R94" s="198">
        <f>Q94*H94</f>
        <v>0.3442</v>
      </c>
      <c r="S94" s="198">
        <v>0</v>
      </c>
      <c r="T94" s="199">
        <f>S94*H94</f>
        <v>0</v>
      </c>
      <c r="AR94" s="21" t="s">
        <v>141</v>
      </c>
      <c r="AT94" s="21" t="s">
        <v>136</v>
      </c>
      <c r="AU94" s="21" t="s">
        <v>84</v>
      </c>
      <c r="AY94" s="21" t="s">
        <v>134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24</v>
      </c>
      <c r="BK94" s="200">
        <f>ROUND(I94*H94,2)</f>
        <v>0</v>
      </c>
      <c r="BL94" s="21" t="s">
        <v>141</v>
      </c>
      <c r="BM94" s="21" t="s">
        <v>402</v>
      </c>
    </row>
    <row r="95" spans="2:47" s="1" customFormat="1" ht="27">
      <c r="B95" s="38"/>
      <c r="C95" s="60"/>
      <c r="D95" s="204" t="s">
        <v>143</v>
      </c>
      <c r="E95" s="60"/>
      <c r="F95" s="205" t="s">
        <v>144</v>
      </c>
      <c r="G95" s="60"/>
      <c r="H95" s="60"/>
      <c r="I95" s="157"/>
      <c r="J95" s="60"/>
      <c r="K95" s="60"/>
      <c r="L95" s="58"/>
      <c r="M95" s="203"/>
      <c r="N95" s="39"/>
      <c r="O95" s="39"/>
      <c r="P95" s="39"/>
      <c r="Q95" s="39"/>
      <c r="R95" s="39"/>
      <c r="S95" s="39"/>
      <c r="T95" s="75"/>
      <c r="AT95" s="21" t="s">
        <v>143</v>
      </c>
      <c r="AU95" s="21" t="s">
        <v>84</v>
      </c>
    </row>
    <row r="96" spans="2:51" s="11" customFormat="1" ht="13.5">
      <c r="B96" s="206"/>
      <c r="C96" s="207"/>
      <c r="D96" s="201" t="s">
        <v>170</v>
      </c>
      <c r="E96" s="208" t="s">
        <v>22</v>
      </c>
      <c r="F96" s="209" t="s">
        <v>230</v>
      </c>
      <c r="G96" s="207"/>
      <c r="H96" s="210">
        <v>20</v>
      </c>
      <c r="I96" s="211"/>
      <c r="J96" s="207"/>
      <c r="K96" s="207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170</v>
      </c>
      <c r="AU96" s="216" t="s">
        <v>84</v>
      </c>
      <c r="AV96" s="11" t="s">
        <v>84</v>
      </c>
      <c r="AW96" s="11" t="s">
        <v>39</v>
      </c>
      <c r="AX96" s="11" t="s">
        <v>24</v>
      </c>
      <c r="AY96" s="216" t="s">
        <v>134</v>
      </c>
    </row>
    <row r="97" spans="2:65" s="1" customFormat="1" ht="31.5" customHeight="1">
      <c r="B97" s="38"/>
      <c r="C97" s="189" t="s">
        <v>141</v>
      </c>
      <c r="D97" s="189" t="s">
        <v>136</v>
      </c>
      <c r="E97" s="190" t="s">
        <v>187</v>
      </c>
      <c r="F97" s="191" t="s">
        <v>188</v>
      </c>
      <c r="G97" s="192" t="s">
        <v>189</v>
      </c>
      <c r="H97" s="193">
        <v>24</v>
      </c>
      <c r="I97" s="194"/>
      <c r="J97" s="195">
        <f>ROUND(I97*H97,2)</f>
        <v>0</v>
      </c>
      <c r="K97" s="191" t="s">
        <v>140</v>
      </c>
      <c r="L97" s="58"/>
      <c r="M97" s="196" t="s">
        <v>22</v>
      </c>
      <c r="N97" s="197" t="s">
        <v>46</v>
      </c>
      <c r="O97" s="39"/>
      <c r="P97" s="198">
        <f>O97*H97</f>
        <v>0</v>
      </c>
      <c r="Q97" s="198">
        <v>0</v>
      </c>
      <c r="R97" s="198">
        <f>Q97*H97</f>
        <v>0</v>
      </c>
      <c r="S97" s="198">
        <v>0</v>
      </c>
      <c r="T97" s="199">
        <f>S97*H97</f>
        <v>0</v>
      </c>
      <c r="AR97" s="21" t="s">
        <v>141</v>
      </c>
      <c r="AT97" s="21" t="s">
        <v>136</v>
      </c>
      <c r="AU97" s="21" t="s">
        <v>84</v>
      </c>
      <c r="AY97" s="21" t="s">
        <v>134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24</v>
      </c>
      <c r="BK97" s="200">
        <f>ROUND(I97*H97,2)</f>
        <v>0</v>
      </c>
      <c r="BL97" s="21" t="s">
        <v>141</v>
      </c>
      <c r="BM97" s="21" t="s">
        <v>403</v>
      </c>
    </row>
    <row r="98" spans="2:47" s="1" customFormat="1" ht="27">
      <c r="B98" s="38"/>
      <c r="C98" s="60"/>
      <c r="D98" s="201" t="s">
        <v>143</v>
      </c>
      <c r="E98" s="60"/>
      <c r="F98" s="202" t="s">
        <v>144</v>
      </c>
      <c r="G98" s="60"/>
      <c r="H98" s="60"/>
      <c r="I98" s="157"/>
      <c r="J98" s="60"/>
      <c r="K98" s="60"/>
      <c r="L98" s="58"/>
      <c r="M98" s="203"/>
      <c r="N98" s="39"/>
      <c r="O98" s="39"/>
      <c r="P98" s="39"/>
      <c r="Q98" s="39"/>
      <c r="R98" s="39"/>
      <c r="S98" s="39"/>
      <c r="T98" s="75"/>
      <c r="AT98" s="21" t="s">
        <v>143</v>
      </c>
      <c r="AU98" s="21" t="s">
        <v>84</v>
      </c>
    </row>
    <row r="99" spans="2:65" s="1" customFormat="1" ht="31.5" customHeight="1">
      <c r="B99" s="38"/>
      <c r="C99" s="189" t="s">
        <v>156</v>
      </c>
      <c r="D99" s="189" t="s">
        <v>136</v>
      </c>
      <c r="E99" s="190" t="s">
        <v>193</v>
      </c>
      <c r="F99" s="191" t="s">
        <v>194</v>
      </c>
      <c r="G99" s="192" t="s">
        <v>195</v>
      </c>
      <c r="H99" s="193">
        <v>3</v>
      </c>
      <c r="I99" s="194"/>
      <c r="J99" s="195">
        <f>ROUND(I99*H99,2)</f>
        <v>0</v>
      </c>
      <c r="K99" s="191" t="s">
        <v>140</v>
      </c>
      <c r="L99" s="58"/>
      <c r="M99" s="196" t="s">
        <v>22</v>
      </c>
      <c r="N99" s="197" t="s">
        <v>46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141</v>
      </c>
      <c r="AT99" s="21" t="s">
        <v>136</v>
      </c>
      <c r="AU99" s="21" t="s">
        <v>84</v>
      </c>
      <c r="AY99" s="21" t="s">
        <v>134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24</v>
      </c>
      <c r="BK99" s="200">
        <f>ROUND(I99*H99,2)</f>
        <v>0</v>
      </c>
      <c r="BL99" s="21" t="s">
        <v>141</v>
      </c>
      <c r="BM99" s="21" t="s">
        <v>404</v>
      </c>
    </row>
    <row r="100" spans="2:47" s="1" customFormat="1" ht="27">
      <c r="B100" s="38"/>
      <c r="C100" s="60"/>
      <c r="D100" s="201" t="s">
        <v>143</v>
      </c>
      <c r="E100" s="60"/>
      <c r="F100" s="202" t="s">
        <v>144</v>
      </c>
      <c r="G100" s="60"/>
      <c r="H100" s="60"/>
      <c r="I100" s="157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143</v>
      </c>
      <c r="AU100" s="21" t="s">
        <v>84</v>
      </c>
    </row>
    <row r="101" spans="2:65" s="1" customFormat="1" ht="57" customHeight="1">
      <c r="B101" s="38"/>
      <c r="C101" s="189" t="s">
        <v>160</v>
      </c>
      <c r="D101" s="189" t="s">
        <v>136</v>
      </c>
      <c r="E101" s="190" t="s">
        <v>198</v>
      </c>
      <c r="F101" s="191" t="s">
        <v>199</v>
      </c>
      <c r="G101" s="192" t="s">
        <v>184</v>
      </c>
      <c r="H101" s="193">
        <v>12</v>
      </c>
      <c r="I101" s="194"/>
      <c r="J101" s="195">
        <f>ROUND(I101*H101,2)</f>
        <v>0</v>
      </c>
      <c r="K101" s="191" t="s">
        <v>140</v>
      </c>
      <c r="L101" s="58"/>
      <c r="M101" s="196" t="s">
        <v>22</v>
      </c>
      <c r="N101" s="197" t="s">
        <v>46</v>
      </c>
      <c r="O101" s="39"/>
      <c r="P101" s="198">
        <f>O101*H101</f>
        <v>0</v>
      </c>
      <c r="Q101" s="198">
        <v>0.00868</v>
      </c>
      <c r="R101" s="198">
        <f>Q101*H101</f>
        <v>0.10416</v>
      </c>
      <c r="S101" s="198">
        <v>0</v>
      </c>
      <c r="T101" s="199">
        <f>S101*H101</f>
        <v>0</v>
      </c>
      <c r="AR101" s="21" t="s">
        <v>141</v>
      </c>
      <c r="AT101" s="21" t="s">
        <v>136</v>
      </c>
      <c r="AU101" s="21" t="s">
        <v>84</v>
      </c>
      <c r="AY101" s="21" t="s">
        <v>134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141</v>
      </c>
      <c r="BM101" s="21" t="s">
        <v>405</v>
      </c>
    </row>
    <row r="102" spans="2:47" s="1" customFormat="1" ht="27">
      <c r="B102" s="38"/>
      <c r="C102" s="60"/>
      <c r="D102" s="201" t="s">
        <v>143</v>
      </c>
      <c r="E102" s="60"/>
      <c r="F102" s="202" t="s">
        <v>399</v>
      </c>
      <c r="G102" s="60"/>
      <c r="H102" s="60"/>
      <c r="I102" s="157"/>
      <c r="J102" s="60"/>
      <c r="K102" s="60"/>
      <c r="L102" s="58"/>
      <c r="M102" s="203"/>
      <c r="N102" s="39"/>
      <c r="O102" s="39"/>
      <c r="P102" s="39"/>
      <c r="Q102" s="39"/>
      <c r="R102" s="39"/>
      <c r="S102" s="39"/>
      <c r="T102" s="75"/>
      <c r="AT102" s="21" t="s">
        <v>143</v>
      </c>
      <c r="AU102" s="21" t="s">
        <v>84</v>
      </c>
    </row>
    <row r="103" spans="2:65" s="1" customFormat="1" ht="69.75" customHeight="1">
      <c r="B103" s="38"/>
      <c r="C103" s="189" t="s">
        <v>164</v>
      </c>
      <c r="D103" s="189" t="s">
        <v>136</v>
      </c>
      <c r="E103" s="190" t="s">
        <v>202</v>
      </c>
      <c r="F103" s="191" t="s">
        <v>203</v>
      </c>
      <c r="G103" s="192" t="s">
        <v>184</v>
      </c>
      <c r="H103" s="193">
        <v>18</v>
      </c>
      <c r="I103" s="194"/>
      <c r="J103" s="195">
        <f>ROUND(I103*H103,2)</f>
        <v>0</v>
      </c>
      <c r="K103" s="191" t="s">
        <v>140</v>
      </c>
      <c r="L103" s="58"/>
      <c r="M103" s="196" t="s">
        <v>22</v>
      </c>
      <c r="N103" s="197" t="s">
        <v>46</v>
      </c>
      <c r="O103" s="39"/>
      <c r="P103" s="198">
        <f>O103*H103</f>
        <v>0</v>
      </c>
      <c r="Q103" s="198">
        <v>0.06053</v>
      </c>
      <c r="R103" s="198">
        <f>Q103*H103</f>
        <v>1.08954</v>
      </c>
      <c r="S103" s="198">
        <v>0</v>
      </c>
      <c r="T103" s="199">
        <f>S103*H103</f>
        <v>0</v>
      </c>
      <c r="AR103" s="21" t="s">
        <v>141</v>
      </c>
      <c r="AT103" s="21" t="s">
        <v>136</v>
      </c>
      <c r="AU103" s="21" t="s">
        <v>84</v>
      </c>
      <c r="AY103" s="21" t="s">
        <v>134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24</v>
      </c>
      <c r="BK103" s="200">
        <f>ROUND(I103*H103,2)</f>
        <v>0</v>
      </c>
      <c r="BL103" s="21" t="s">
        <v>141</v>
      </c>
      <c r="BM103" s="21" t="s">
        <v>406</v>
      </c>
    </row>
    <row r="104" spans="2:47" s="1" customFormat="1" ht="27">
      <c r="B104" s="38"/>
      <c r="C104" s="60"/>
      <c r="D104" s="201" t="s">
        <v>143</v>
      </c>
      <c r="E104" s="60"/>
      <c r="F104" s="202" t="s">
        <v>399</v>
      </c>
      <c r="G104" s="60"/>
      <c r="H104" s="60"/>
      <c r="I104" s="157"/>
      <c r="J104" s="60"/>
      <c r="K104" s="60"/>
      <c r="L104" s="58"/>
      <c r="M104" s="203"/>
      <c r="N104" s="39"/>
      <c r="O104" s="39"/>
      <c r="P104" s="39"/>
      <c r="Q104" s="39"/>
      <c r="R104" s="39"/>
      <c r="S104" s="39"/>
      <c r="T104" s="75"/>
      <c r="AT104" s="21" t="s">
        <v>143</v>
      </c>
      <c r="AU104" s="21" t="s">
        <v>84</v>
      </c>
    </row>
    <row r="105" spans="2:65" s="1" customFormat="1" ht="57" customHeight="1">
      <c r="B105" s="38"/>
      <c r="C105" s="189" t="s">
        <v>172</v>
      </c>
      <c r="D105" s="189" t="s">
        <v>136</v>
      </c>
      <c r="E105" s="190" t="s">
        <v>205</v>
      </c>
      <c r="F105" s="191" t="s">
        <v>206</v>
      </c>
      <c r="G105" s="192" t="s">
        <v>167</v>
      </c>
      <c r="H105" s="193">
        <v>3</v>
      </c>
      <c r="I105" s="194"/>
      <c r="J105" s="195">
        <f>ROUND(I105*H105,2)</f>
        <v>0</v>
      </c>
      <c r="K105" s="191" t="s">
        <v>140</v>
      </c>
      <c r="L105" s="58"/>
      <c r="M105" s="196" t="s">
        <v>22</v>
      </c>
      <c r="N105" s="197" t="s">
        <v>46</v>
      </c>
      <c r="O105" s="39"/>
      <c r="P105" s="198">
        <f>O105*H105</f>
        <v>0</v>
      </c>
      <c r="Q105" s="198">
        <v>0</v>
      </c>
      <c r="R105" s="198">
        <f>Q105*H105</f>
        <v>0</v>
      </c>
      <c r="S105" s="198">
        <v>0</v>
      </c>
      <c r="T105" s="199">
        <f>S105*H105</f>
        <v>0</v>
      </c>
      <c r="AR105" s="21" t="s">
        <v>141</v>
      </c>
      <c r="AT105" s="21" t="s">
        <v>136</v>
      </c>
      <c r="AU105" s="21" t="s">
        <v>84</v>
      </c>
      <c r="AY105" s="21" t="s">
        <v>134</v>
      </c>
      <c r="BE105" s="200">
        <f>IF(N105="základní",J105,0)</f>
        <v>0</v>
      </c>
      <c r="BF105" s="200">
        <f>IF(N105="snížená",J105,0)</f>
        <v>0</v>
      </c>
      <c r="BG105" s="200">
        <f>IF(N105="zákl. přenesená",J105,0)</f>
        <v>0</v>
      </c>
      <c r="BH105" s="200">
        <f>IF(N105="sníž. přenesená",J105,0)</f>
        <v>0</v>
      </c>
      <c r="BI105" s="200">
        <f>IF(N105="nulová",J105,0)</f>
        <v>0</v>
      </c>
      <c r="BJ105" s="21" t="s">
        <v>24</v>
      </c>
      <c r="BK105" s="200">
        <f>ROUND(I105*H105,2)</f>
        <v>0</v>
      </c>
      <c r="BL105" s="21" t="s">
        <v>141</v>
      </c>
      <c r="BM105" s="21" t="s">
        <v>407</v>
      </c>
    </row>
    <row r="106" spans="2:47" s="1" customFormat="1" ht="27">
      <c r="B106" s="38"/>
      <c r="C106" s="60"/>
      <c r="D106" s="201" t="s">
        <v>143</v>
      </c>
      <c r="E106" s="60"/>
      <c r="F106" s="202" t="s">
        <v>399</v>
      </c>
      <c r="G106" s="60"/>
      <c r="H106" s="60"/>
      <c r="I106" s="157"/>
      <c r="J106" s="60"/>
      <c r="K106" s="60"/>
      <c r="L106" s="58"/>
      <c r="M106" s="203"/>
      <c r="N106" s="39"/>
      <c r="O106" s="39"/>
      <c r="P106" s="39"/>
      <c r="Q106" s="39"/>
      <c r="R106" s="39"/>
      <c r="S106" s="39"/>
      <c r="T106" s="75"/>
      <c r="AT106" s="21" t="s">
        <v>143</v>
      </c>
      <c r="AU106" s="21" t="s">
        <v>84</v>
      </c>
    </row>
    <row r="107" spans="2:65" s="1" customFormat="1" ht="44.25" customHeight="1">
      <c r="B107" s="38"/>
      <c r="C107" s="189" t="s">
        <v>177</v>
      </c>
      <c r="D107" s="189" t="s">
        <v>136</v>
      </c>
      <c r="E107" s="190" t="s">
        <v>241</v>
      </c>
      <c r="F107" s="191" t="s">
        <v>242</v>
      </c>
      <c r="G107" s="192" t="s">
        <v>167</v>
      </c>
      <c r="H107" s="193">
        <v>3.56</v>
      </c>
      <c r="I107" s="194"/>
      <c r="J107" s="195">
        <f>ROUND(I107*H107,2)</f>
        <v>0</v>
      </c>
      <c r="K107" s="191" t="s">
        <v>140</v>
      </c>
      <c r="L107" s="58"/>
      <c r="M107" s="196" t="s">
        <v>22</v>
      </c>
      <c r="N107" s="197" t="s">
        <v>46</v>
      </c>
      <c r="O107" s="39"/>
      <c r="P107" s="198">
        <f>O107*H107</f>
        <v>0</v>
      </c>
      <c r="Q107" s="198">
        <v>0</v>
      </c>
      <c r="R107" s="198">
        <f>Q107*H107</f>
        <v>0</v>
      </c>
      <c r="S107" s="198">
        <v>0</v>
      </c>
      <c r="T107" s="199">
        <f>S107*H107</f>
        <v>0</v>
      </c>
      <c r="AR107" s="21" t="s">
        <v>141</v>
      </c>
      <c r="AT107" s="21" t="s">
        <v>136</v>
      </c>
      <c r="AU107" s="21" t="s">
        <v>84</v>
      </c>
      <c r="AY107" s="21" t="s">
        <v>134</v>
      </c>
      <c r="BE107" s="200">
        <f>IF(N107="základní",J107,0)</f>
        <v>0</v>
      </c>
      <c r="BF107" s="200">
        <f>IF(N107="snížená",J107,0)</f>
        <v>0</v>
      </c>
      <c r="BG107" s="200">
        <f>IF(N107="zákl. přenesená",J107,0)</f>
        <v>0</v>
      </c>
      <c r="BH107" s="200">
        <f>IF(N107="sníž. přenesená",J107,0)</f>
        <v>0</v>
      </c>
      <c r="BI107" s="200">
        <f>IF(N107="nulová",J107,0)</f>
        <v>0</v>
      </c>
      <c r="BJ107" s="21" t="s">
        <v>24</v>
      </c>
      <c r="BK107" s="200">
        <f>ROUND(I107*H107,2)</f>
        <v>0</v>
      </c>
      <c r="BL107" s="21" t="s">
        <v>141</v>
      </c>
      <c r="BM107" s="21" t="s">
        <v>408</v>
      </c>
    </row>
    <row r="108" spans="2:47" s="1" customFormat="1" ht="27">
      <c r="B108" s="38"/>
      <c r="C108" s="60"/>
      <c r="D108" s="204" t="s">
        <v>143</v>
      </c>
      <c r="E108" s="60"/>
      <c r="F108" s="205" t="s">
        <v>399</v>
      </c>
      <c r="G108" s="60"/>
      <c r="H108" s="60"/>
      <c r="I108" s="157"/>
      <c r="J108" s="60"/>
      <c r="K108" s="60"/>
      <c r="L108" s="58"/>
      <c r="M108" s="203"/>
      <c r="N108" s="39"/>
      <c r="O108" s="39"/>
      <c r="P108" s="39"/>
      <c r="Q108" s="39"/>
      <c r="R108" s="39"/>
      <c r="S108" s="39"/>
      <c r="T108" s="75"/>
      <c r="AT108" s="21" t="s">
        <v>143</v>
      </c>
      <c r="AU108" s="21" t="s">
        <v>84</v>
      </c>
    </row>
    <row r="109" spans="2:51" s="11" customFormat="1" ht="13.5">
      <c r="B109" s="206"/>
      <c r="C109" s="207"/>
      <c r="D109" s="201" t="s">
        <v>170</v>
      </c>
      <c r="E109" s="208" t="s">
        <v>22</v>
      </c>
      <c r="F109" s="209" t="s">
        <v>409</v>
      </c>
      <c r="G109" s="207"/>
      <c r="H109" s="210">
        <v>3.56</v>
      </c>
      <c r="I109" s="211"/>
      <c r="J109" s="207"/>
      <c r="K109" s="207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170</v>
      </c>
      <c r="AU109" s="216" t="s">
        <v>84</v>
      </c>
      <c r="AV109" s="11" t="s">
        <v>84</v>
      </c>
      <c r="AW109" s="11" t="s">
        <v>39</v>
      </c>
      <c r="AX109" s="11" t="s">
        <v>24</v>
      </c>
      <c r="AY109" s="216" t="s">
        <v>134</v>
      </c>
    </row>
    <row r="110" spans="2:65" s="1" customFormat="1" ht="31.5" customHeight="1">
      <c r="B110" s="38"/>
      <c r="C110" s="189" t="s">
        <v>29</v>
      </c>
      <c r="D110" s="189" t="s">
        <v>136</v>
      </c>
      <c r="E110" s="190" t="s">
        <v>246</v>
      </c>
      <c r="F110" s="191" t="s">
        <v>247</v>
      </c>
      <c r="G110" s="192" t="s">
        <v>167</v>
      </c>
      <c r="H110" s="193">
        <v>3.56</v>
      </c>
      <c r="I110" s="194"/>
      <c r="J110" s="195">
        <f>ROUND(I110*H110,2)</f>
        <v>0</v>
      </c>
      <c r="K110" s="191" t="s">
        <v>140</v>
      </c>
      <c r="L110" s="58"/>
      <c r="M110" s="196" t="s">
        <v>22</v>
      </c>
      <c r="N110" s="197" t="s">
        <v>46</v>
      </c>
      <c r="O110" s="39"/>
      <c r="P110" s="198">
        <f>O110*H110</f>
        <v>0</v>
      </c>
      <c r="Q110" s="198">
        <v>0</v>
      </c>
      <c r="R110" s="198">
        <f>Q110*H110</f>
        <v>0</v>
      </c>
      <c r="S110" s="198">
        <v>0</v>
      </c>
      <c r="T110" s="199">
        <f>S110*H110</f>
        <v>0</v>
      </c>
      <c r="AR110" s="21" t="s">
        <v>141</v>
      </c>
      <c r="AT110" s="21" t="s">
        <v>136</v>
      </c>
      <c r="AU110" s="21" t="s">
        <v>84</v>
      </c>
      <c r="AY110" s="21" t="s">
        <v>134</v>
      </c>
      <c r="BE110" s="200">
        <f>IF(N110="základní",J110,0)</f>
        <v>0</v>
      </c>
      <c r="BF110" s="200">
        <f>IF(N110="snížená",J110,0)</f>
        <v>0</v>
      </c>
      <c r="BG110" s="200">
        <f>IF(N110="zákl. přenesená",J110,0)</f>
        <v>0</v>
      </c>
      <c r="BH110" s="200">
        <f>IF(N110="sníž. přenesená",J110,0)</f>
        <v>0</v>
      </c>
      <c r="BI110" s="200">
        <f>IF(N110="nulová",J110,0)</f>
        <v>0</v>
      </c>
      <c r="BJ110" s="21" t="s">
        <v>24</v>
      </c>
      <c r="BK110" s="200">
        <f>ROUND(I110*H110,2)</f>
        <v>0</v>
      </c>
      <c r="BL110" s="21" t="s">
        <v>141</v>
      </c>
      <c r="BM110" s="21" t="s">
        <v>410</v>
      </c>
    </row>
    <row r="111" spans="2:47" s="1" customFormat="1" ht="27">
      <c r="B111" s="38"/>
      <c r="C111" s="60"/>
      <c r="D111" s="204" t="s">
        <v>143</v>
      </c>
      <c r="E111" s="60"/>
      <c r="F111" s="205" t="s">
        <v>399</v>
      </c>
      <c r="G111" s="60"/>
      <c r="H111" s="60"/>
      <c r="I111" s="157"/>
      <c r="J111" s="60"/>
      <c r="K111" s="60"/>
      <c r="L111" s="58"/>
      <c r="M111" s="203"/>
      <c r="N111" s="39"/>
      <c r="O111" s="39"/>
      <c r="P111" s="39"/>
      <c r="Q111" s="39"/>
      <c r="R111" s="39"/>
      <c r="S111" s="39"/>
      <c r="T111" s="75"/>
      <c r="AT111" s="21" t="s">
        <v>143</v>
      </c>
      <c r="AU111" s="21" t="s">
        <v>84</v>
      </c>
    </row>
    <row r="112" spans="2:51" s="11" customFormat="1" ht="13.5">
      <c r="B112" s="206"/>
      <c r="C112" s="207"/>
      <c r="D112" s="201" t="s">
        <v>170</v>
      </c>
      <c r="E112" s="208" t="s">
        <v>22</v>
      </c>
      <c r="F112" s="209" t="s">
        <v>411</v>
      </c>
      <c r="G112" s="207"/>
      <c r="H112" s="210">
        <v>3.56</v>
      </c>
      <c r="I112" s="211"/>
      <c r="J112" s="207"/>
      <c r="K112" s="207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170</v>
      </c>
      <c r="AU112" s="216" t="s">
        <v>84</v>
      </c>
      <c r="AV112" s="11" t="s">
        <v>84</v>
      </c>
      <c r="AW112" s="11" t="s">
        <v>39</v>
      </c>
      <c r="AX112" s="11" t="s">
        <v>24</v>
      </c>
      <c r="AY112" s="216" t="s">
        <v>134</v>
      </c>
    </row>
    <row r="113" spans="2:65" s="1" customFormat="1" ht="44.25" customHeight="1">
      <c r="B113" s="38"/>
      <c r="C113" s="189" t="s">
        <v>186</v>
      </c>
      <c r="D113" s="189" t="s">
        <v>136</v>
      </c>
      <c r="E113" s="190" t="s">
        <v>250</v>
      </c>
      <c r="F113" s="191" t="s">
        <v>251</v>
      </c>
      <c r="G113" s="192" t="s">
        <v>167</v>
      </c>
      <c r="H113" s="193">
        <v>17.8</v>
      </c>
      <c r="I113" s="194"/>
      <c r="J113" s="195">
        <f>ROUND(I113*H113,2)</f>
        <v>0</v>
      </c>
      <c r="K113" s="191" t="s">
        <v>140</v>
      </c>
      <c r="L113" s="58"/>
      <c r="M113" s="196" t="s">
        <v>22</v>
      </c>
      <c r="N113" s="197" t="s">
        <v>46</v>
      </c>
      <c r="O113" s="39"/>
      <c r="P113" s="198">
        <f>O113*H113</f>
        <v>0</v>
      </c>
      <c r="Q113" s="198">
        <v>0</v>
      </c>
      <c r="R113" s="198">
        <f>Q113*H113</f>
        <v>0</v>
      </c>
      <c r="S113" s="198">
        <v>0</v>
      </c>
      <c r="T113" s="199">
        <f>S113*H113</f>
        <v>0</v>
      </c>
      <c r="AR113" s="21" t="s">
        <v>141</v>
      </c>
      <c r="AT113" s="21" t="s">
        <v>136</v>
      </c>
      <c r="AU113" s="21" t="s">
        <v>84</v>
      </c>
      <c r="AY113" s="21" t="s">
        <v>134</v>
      </c>
      <c r="BE113" s="200">
        <f>IF(N113="základní",J113,0)</f>
        <v>0</v>
      </c>
      <c r="BF113" s="200">
        <f>IF(N113="snížená",J113,0)</f>
        <v>0</v>
      </c>
      <c r="BG113" s="200">
        <f>IF(N113="zákl. přenesená",J113,0)</f>
        <v>0</v>
      </c>
      <c r="BH113" s="200">
        <f>IF(N113="sníž. přenesená",J113,0)</f>
        <v>0</v>
      </c>
      <c r="BI113" s="200">
        <f>IF(N113="nulová",J113,0)</f>
        <v>0</v>
      </c>
      <c r="BJ113" s="21" t="s">
        <v>24</v>
      </c>
      <c r="BK113" s="200">
        <f>ROUND(I113*H113,2)</f>
        <v>0</v>
      </c>
      <c r="BL113" s="21" t="s">
        <v>141</v>
      </c>
      <c r="BM113" s="21" t="s">
        <v>412</v>
      </c>
    </row>
    <row r="114" spans="2:47" s="1" customFormat="1" ht="27">
      <c r="B114" s="38"/>
      <c r="C114" s="60"/>
      <c r="D114" s="204" t="s">
        <v>143</v>
      </c>
      <c r="E114" s="60"/>
      <c r="F114" s="205" t="s">
        <v>399</v>
      </c>
      <c r="G114" s="60"/>
      <c r="H114" s="60"/>
      <c r="I114" s="157"/>
      <c r="J114" s="60"/>
      <c r="K114" s="60"/>
      <c r="L114" s="58"/>
      <c r="M114" s="203"/>
      <c r="N114" s="39"/>
      <c r="O114" s="39"/>
      <c r="P114" s="39"/>
      <c r="Q114" s="39"/>
      <c r="R114" s="39"/>
      <c r="S114" s="39"/>
      <c r="T114" s="75"/>
      <c r="AT114" s="21" t="s">
        <v>143</v>
      </c>
      <c r="AU114" s="21" t="s">
        <v>84</v>
      </c>
    </row>
    <row r="115" spans="2:51" s="11" customFormat="1" ht="13.5">
      <c r="B115" s="206"/>
      <c r="C115" s="207"/>
      <c r="D115" s="201" t="s">
        <v>170</v>
      </c>
      <c r="E115" s="208" t="s">
        <v>22</v>
      </c>
      <c r="F115" s="209" t="s">
        <v>413</v>
      </c>
      <c r="G115" s="207"/>
      <c r="H115" s="210">
        <v>17.8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170</v>
      </c>
      <c r="AU115" s="216" t="s">
        <v>84</v>
      </c>
      <c r="AV115" s="11" t="s">
        <v>84</v>
      </c>
      <c r="AW115" s="11" t="s">
        <v>39</v>
      </c>
      <c r="AX115" s="11" t="s">
        <v>24</v>
      </c>
      <c r="AY115" s="216" t="s">
        <v>134</v>
      </c>
    </row>
    <row r="116" spans="2:65" s="1" customFormat="1" ht="44.25" customHeight="1">
      <c r="B116" s="38"/>
      <c r="C116" s="189" t="s">
        <v>192</v>
      </c>
      <c r="D116" s="189" t="s">
        <v>136</v>
      </c>
      <c r="E116" s="190" t="s">
        <v>267</v>
      </c>
      <c r="F116" s="191" t="s">
        <v>268</v>
      </c>
      <c r="G116" s="192" t="s">
        <v>167</v>
      </c>
      <c r="H116" s="193">
        <v>3.56</v>
      </c>
      <c r="I116" s="194"/>
      <c r="J116" s="195">
        <f>ROUND(I116*H116,2)</f>
        <v>0</v>
      </c>
      <c r="K116" s="191" t="s">
        <v>140</v>
      </c>
      <c r="L116" s="58"/>
      <c r="M116" s="196" t="s">
        <v>22</v>
      </c>
      <c r="N116" s="197" t="s">
        <v>46</v>
      </c>
      <c r="O116" s="39"/>
      <c r="P116" s="198">
        <f>O116*H116</f>
        <v>0</v>
      </c>
      <c r="Q116" s="198">
        <v>0</v>
      </c>
      <c r="R116" s="198">
        <f>Q116*H116</f>
        <v>0</v>
      </c>
      <c r="S116" s="198">
        <v>0</v>
      </c>
      <c r="T116" s="199">
        <f>S116*H116</f>
        <v>0</v>
      </c>
      <c r="AR116" s="21" t="s">
        <v>141</v>
      </c>
      <c r="AT116" s="21" t="s">
        <v>136</v>
      </c>
      <c r="AU116" s="21" t="s">
        <v>84</v>
      </c>
      <c r="AY116" s="21" t="s">
        <v>134</v>
      </c>
      <c r="BE116" s="200">
        <f>IF(N116="základní",J116,0)</f>
        <v>0</v>
      </c>
      <c r="BF116" s="200">
        <f>IF(N116="snížená",J116,0)</f>
        <v>0</v>
      </c>
      <c r="BG116" s="200">
        <f>IF(N116="zákl. přenesená",J116,0)</f>
        <v>0</v>
      </c>
      <c r="BH116" s="200">
        <f>IF(N116="sníž. přenesená",J116,0)</f>
        <v>0</v>
      </c>
      <c r="BI116" s="200">
        <f>IF(N116="nulová",J116,0)</f>
        <v>0</v>
      </c>
      <c r="BJ116" s="21" t="s">
        <v>24</v>
      </c>
      <c r="BK116" s="200">
        <f>ROUND(I116*H116,2)</f>
        <v>0</v>
      </c>
      <c r="BL116" s="21" t="s">
        <v>141</v>
      </c>
      <c r="BM116" s="21" t="s">
        <v>414</v>
      </c>
    </row>
    <row r="117" spans="2:47" s="1" customFormat="1" ht="27">
      <c r="B117" s="38"/>
      <c r="C117" s="60"/>
      <c r="D117" s="204" t="s">
        <v>143</v>
      </c>
      <c r="E117" s="60"/>
      <c r="F117" s="205" t="s">
        <v>399</v>
      </c>
      <c r="G117" s="60"/>
      <c r="H117" s="60"/>
      <c r="I117" s="157"/>
      <c r="J117" s="60"/>
      <c r="K117" s="60"/>
      <c r="L117" s="58"/>
      <c r="M117" s="203"/>
      <c r="N117" s="39"/>
      <c r="O117" s="39"/>
      <c r="P117" s="39"/>
      <c r="Q117" s="39"/>
      <c r="R117" s="39"/>
      <c r="S117" s="39"/>
      <c r="T117" s="75"/>
      <c r="AT117" s="21" t="s">
        <v>143</v>
      </c>
      <c r="AU117" s="21" t="s">
        <v>84</v>
      </c>
    </row>
    <row r="118" spans="2:51" s="11" customFormat="1" ht="13.5">
      <c r="B118" s="206"/>
      <c r="C118" s="207"/>
      <c r="D118" s="201" t="s">
        <v>170</v>
      </c>
      <c r="E118" s="208" t="s">
        <v>22</v>
      </c>
      <c r="F118" s="209" t="s">
        <v>411</v>
      </c>
      <c r="G118" s="207"/>
      <c r="H118" s="210">
        <v>3.56</v>
      </c>
      <c r="I118" s="211"/>
      <c r="J118" s="207"/>
      <c r="K118" s="207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170</v>
      </c>
      <c r="AU118" s="216" t="s">
        <v>84</v>
      </c>
      <c r="AV118" s="11" t="s">
        <v>84</v>
      </c>
      <c r="AW118" s="11" t="s">
        <v>39</v>
      </c>
      <c r="AX118" s="11" t="s">
        <v>24</v>
      </c>
      <c r="AY118" s="216" t="s">
        <v>134</v>
      </c>
    </row>
    <row r="119" spans="2:65" s="1" customFormat="1" ht="44.25" customHeight="1">
      <c r="B119" s="38"/>
      <c r="C119" s="189" t="s">
        <v>197</v>
      </c>
      <c r="D119" s="189" t="s">
        <v>136</v>
      </c>
      <c r="E119" s="190" t="s">
        <v>272</v>
      </c>
      <c r="F119" s="191" t="s">
        <v>273</v>
      </c>
      <c r="G119" s="192" t="s">
        <v>167</v>
      </c>
      <c r="H119" s="193">
        <v>53.4</v>
      </c>
      <c r="I119" s="194"/>
      <c r="J119" s="195">
        <f>ROUND(I119*H119,2)</f>
        <v>0</v>
      </c>
      <c r="K119" s="191" t="s">
        <v>140</v>
      </c>
      <c r="L119" s="58"/>
      <c r="M119" s="196" t="s">
        <v>22</v>
      </c>
      <c r="N119" s="197" t="s">
        <v>46</v>
      </c>
      <c r="O119" s="39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AR119" s="21" t="s">
        <v>141</v>
      </c>
      <c r="AT119" s="21" t="s">
        <v>136</v>
      </c>
      <c r="AU119" s="21" t="s">
        <v>84</v>
      </c>
      <c r="AY119" s="21" t="s">
        <v>134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24</v>
      </c>
      <c r="BK119" s="200">
        <f>ROUND(I119*H119,2)</f>
        <v>0</v>
      </c>
      <c r="BL119" s="21" t="s">
        <v>141</v>
      </c>
      <c r="BM119" s="21" t="s">
        <v>415</v>
      </c>
    </row>
    <row r="120" spans="2:47" s="1" customFormat="1" ht="27">
      <c r="B120" s="38"/>
      <c r="C120" s="60"/>
      <c r="D120" s="204" t="s">
        <v>143</v>
      </c>
      <c r="E120" s="60"/>
      <c r="F120" s="205" t="s">
        <v>399</v>
      </c>
      <c r="G120" s="60"/>
      <c r="H120" s="60"/>
      <c r="I120" s="157"/>
      <c r="J120" s="60"/>
      <c r="K120" s="60"/>
      <c r="L120" s="58"/>
      <c r="M120" s="203"/>
      <c r="N120" s="39"/>
      <c r="O120" s="39"/>
      <c r="P120" s="39"/>
      <c r="Q120" s="39"/>
      <c r="R120" s="39"/>
      <c r="S120" s="39"/>
      <c r="T120" s="75"/>
      <c r="AT120" s="21" t="s">
        <v>143</v>
      </c>
      <c r="AU120" s="21" t="s">
        <v>84</v>
      </c>
    </row>
    <row r="121" spans="2:51" s="11" customFormat="1" ht="13.5">
      <c r="B121" s="206"/>
      <c r="C121" s="207"/>
      <c r="D121" s="204" t="s">
        <v>170</v>
      </c>
      <c r="E121" s="227" t="s">
        <v>22</v>
      </c>
      <c r="F121" s="228" t="s">
        <v>416</v>
      </c>
      <c r="G121" s="207"/>
      <c r="H121" s="229">
        <v>53.4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170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134</v>
      </c>
    </row>
    <row r="122" spans="2:63" s="10" customFormat="1" ht="29.25" customHeight="1">
      <c r="B122" s="172"/>
      <c r="C122" s="173"/>
      <c r="D122" s="174" t="s">
        <v>74</v>
      </c>
      <c r="E122" s="230" t="s">
        <v>84</v>
      </c>
      <c r="F122" s="230" t="s">
        <v>313</v>
      </c>
      <c r="G122" s="173"/>
      <c r="H122" s="173"/>
      <c r="I122" s="176"/>
      <c r="J122" s="231">
        <f>BK122</f>
        <v>0</v>
      </c>
      <c r="K122" s="173"/>
      <c r="L122" s="178"/>
      <c r="M122" s="179"/>
      <c r="N122" s="180"/>
      <c r="O122" s="180"/>
      <c r="P122" s="181">
        <v>0</v>
      </c>
      <c r="Q122" s="180"/>
      <c r="R122" s="181">
        <v>0</v>
      </c>
      <c r="S122" s="180"/>
      <c r="T122" s="182">
        <v>0</v>
      </c>
      <c r="AR122" s="183" t="s">
        <v>24</v>
      </c>
      <c r="AT122" s="184" t="s">
        <v>74</v>
      </c>
      <c r="AU122" s="184" t="s">
        <v>24</v>
      </c>
      <c r="AY122" s="183" t="s">
        <v>134</v>
      </c>
      <c r="BK122" s="185">
        <v>0</v>
      </c>
    </row>
    <row r="123" spans="2:63" s="10" customFormat="1" ht="19.5" customHeight="1">
      <c r="B123" s="172"/>
      <c r="C123" s="173"/>
      <c r="D123" s="186" t="s">
        <v>74</v>
      </c>
      <c r="E123" s="187" t="s">
        <v>148</v>
      </c>
      <c r="F123" s="187" t="s">
        <v>318</v>
      </c>
      <c r="G123" s="173"/>
      <c r="H123" s="173"/>
      <c r="I123" s="176"/>
      <c r="J123" s="188">
        <f>BK123</f>
        <v>0</v>
      </c>
      <c r="K123" s="173"/>
      <c r="L123" s="178"/>
      <c r="M123" s="179"/>
      <c r="N123" s="180"/>
      <c r="O123" s="180"/>
      <c r="P123" s="181">
        <f>SUM(P124:P126)</f>
        <v>0</v>
      </c>
      <c r="Q123" s="180"/>
      <c r="R123" s="181">
        <f>SUM(R124:R126)</f>
        <v>23.559544</v>
      </c>
      <c r="S123" s="180"/>
      <c r="T123" s="182">
        <f>SUM(T124:T126)</f>
        <v>0</v>
      </c>
      <c r="AR123" s="183" t="s">
        <v>24</v>
      </c>
      <c r="AT123" s="184" t="s">
        <v>74</v>
      </c>
      <c r="AU123" s="184" t="s">
        <v>24</v>
      </c>
      <c r="AY123" s="183" t="s">
        <v>134</v>
      </c>
      <c r="BK123" s="185">
        <f>SUM(BK124:BK126)</f>
        <v>0</v>
      </c>
    </row>
    <row r="124" spans="2:65" s="1" customFormat="1" ht="69.75" customHeight="1">
      <c r="B124" s="38"/>
      <c r="C124" s="189" t="s">
        <v>201</v>
      </c>
      <c r="D124" s="189" t="s">
        <v>136</v>
      </c>
      <c r="E124" s="190" t="s">
        <v>417</v>
      </c>
      <c r="F124" s="191" t="s">
        <v>418</v>
      </c>
      <c r="G124" s="192" t="s">
        <v>167</v>
      </c>
      <c r="H124" s="193">
        <v>7.6</v>
      </c>
      <c r="I124" s="194"/>
      <c r="J124" s="195">
        <f>ROUND(I124*H124,2)</f>
        <v>0</v>
      </c>
      <c r="K124" s="191" t="s">
        <v>140</v>
      </c>
      <c r="L124" s="58"/>
      <c r="M124" s="196" t="s">
        <v>22</v>
      </c>
      <c r="N124" s="197" t="s">
        <v>46</v>
      </c>
      <c r="O124" s="39"/>
      <c r="P124" s="198">
        <f>O124*H124</f>
        <v>0</v>
      </c>
      <c r="Q124" s="198">
        <v>3.09994</v>
      </c>
      <c r="R124" s="198">
        <f>Q124*H124</f>
        <v>23.559544</v>
      </c>
      <c r="S124" s="198">
        <v>0</v>
      </c>
      <c r="T124" s="199">
        <f>S124*H124</f>
        <v>0</v>
      </c>
      <c r="AR124" s="21" t="s">
        <v>141</v>
      </c>
      <c r="AT124" s="21" t="s">
        <v>136</v>
      </c>
      <c r="AU124" s="21" t="s">
        <v>84</v>
      </c>
      <c r="AY124" s="21" t="s">
        <v>134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21" t="s">
        <v>24</v>
      </c>
      <c r="BK124" s="200">
        <f>ROUND(I124*H124,2)</f>
        <v>0</v>
      </c>
      <c r="BL124" s="21" t="s">
        <v>141</v>
      </c>
      <c r="BM124" s="21" t="s">
        <v>419</v>
      </c>
    </row>
    <row r="125" spans="2:47" s="1" customFormat="1" ht="27">
      <c r="B125" s="38"/>
      <c r="C125" s="60"/>
      <c r="D125" s="204" t="s">
        <v>143</v>
      </c>
      <c r="E125" s="60"/>
      <c r="F125" s="205" t="s">
        <v>399</v>
      </c>
      <c r="G125" s="60"/>
      <c r="H125" s="60"/>
      <c r="I125" s="157"/>
      <c r="J125" s="60"/>
      <c r="K125" s="60"/>
      <c r="L125" s="58"/>
      <c r="M125" s="203"/>
      <c r="N125" s="39"/>
      <c r="O125" s="39"/>
      <c r="P125" s="39"/>
      <c r="Q125" s="39"/>
      <c r="R125" s="39"/>
      <c r="S125" s="39"/>
      <c r="T125" s="75"/>
      <c r="AT125" s="21" t="s">
        <v>143</v>
      </c>
      <c r="AU125" s="21" t="s">
        <v>84</v>
      </c>
    </row>
    <row r="126" spans="2:51" s="11" customFormat="1" ht="13.5">
      <c r="B126" s="206"/>
      <c r="C126" s="207"/>
      <c r="D126" s="204" t="s">
        <v>170</v>
      </c>
      <c r="E126" s="227" t="s">
        <v>22</v>
      </c>
      <c r="F126" s="228" t="s">
        <v>420</v>
      </c>
      <c r="G126" s="207"/>
      <c r="H126" s="229">
        <v>7.6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170</v>
      </c>
      <c r="AU126" s="216" t="s">
        <v>84</v>
      </c>
      <c r="AV126" s="11" t="s">
        <v>84</v>
      </c>
      <c r="AW126" s="11" t="s">
        <v>39</v>
      </c>
      <c r="AX126" s="11" t="s">
        <v>24</v>
      </c>
      <c r="AY126" s="216" t="s">
        <v>134</v>
      </c>
    </row>
    <row r="127" spans="2:63" s="10" customFormat="1" ht="29.25" customHeight="1">
      <c r="B127" s="172"/>
      <c r="C127" s="173"/>
      <c r="D127" s="174" t="s">
        <v>74</v>
      </c>
      <c r="E127" s="230" t="s">
        <v>141</v>
      </c>
      <c r="F127" s="230" t="s">
        <v>346</v>
      </c>
      <c r="G127" s="173"/>
      <c r="H127" s="173"/>
      <c r="I127" s="176"/>
      <c r="J127" s="231">
        <f>BK127</f>
        <v>0</v>
      </c>
      <c r="K127" s="173"/>
      <c r="L127" s="178"/>
      <c r="M127" s="179"/>
      <c r="N127" s="180"/>
      <c r="O127" s="180"/>
      <c r="P127" s="181">
        <v>0</v>
      </c>
      <c r="Q127" s="180"/>
      <c r="R127" s="181">
        <v>0</v>
      </c>
      <c r="S127" s="180"/>
      <c r="T127" s="182">
        <v>0</v>
      </c>
      <c r="AR127" s="183" t="s">
        <v>24</v>
      </c>
      <c r="AT127" s="184" t="s">
        <v>74</v>
      </c>
      <c r="AU127" s="184" t="s">
        <v>24</v>
      </c>
      <c r="AY127" s="183" t="s">
        <v>134</v>
      </c>
      <c r="BK127" s="185">
        <v>0</v>
      </c>
    </row>
    <row r="128" spans="2:63" s="10" customFormat="1" ht="19.5" customHeight="1">
      <c r="B128" s="172"/>
      <c r="C128" s="173"/>
      <c r="D128" s="186" t="s">
        <v>74</v>
      </c>
      <c r="E128" s="187" t="s">
        <v>160</v>
      </c>
      <c r="F128" s="187" t="s">
        <v>362</v>
      </c>
      <c r="G128" s="173"/>
      <c r="H128" s="173"/>
      <c r="I128" s="176"/>
      <c r="J128" s="188">
        <f>BK128</f>
        <v>0</v>
      </c>
      <c r="K128" s="173"/>
      <c r="L128" s="178"/>
      <c r="M128" s="179"/>
      <c r="N128" s="180"/>
      <c r="O128" s="180"/>
      <c r="P128" s="181">
        <f>SUM(P129:P133)</f>
        <v>0</v>
      </c>
      <c r="Q128" s="180"/>
      <c r="R128" s="181">
        <f>SUM(R129:R133)</f>
        <v>4.266</v>
      </c>
      <c r="S128" s="180"/>
      <c r="T128" s="182">
        <f>SUM(T129:T133)</f>
        <v>0</v>
      </c>
      <c r="AR128" s="183" t="s">
        <v>24</v>
      </c>
      <c r="AT128" s="184" t="s">
        <v>74</v>
      </c>
      <c r="AU128" s="184" t="s">
        <v>24</v>
      </c>
      <c r="AY128" s="183" t="s">
        <v>134</v>
      </c>
      <c r="BK128" s="185">
        <f>SUM(BK129:BK133)</f>
        <v>0</v>
      </c>
    </row>
    <row r="129" spans="2:65" s="1" customFormat="1" ht="31.5" customHeight="1">
      <c r="B129" s="38"/>
      <c r="C129" s="189" t="s">
        <v>10</v>
      </c>
      <c r="D129" s="189" t="s">
        <v>136</v>
      </c>
      <c r="E129" s="190" t="s">
        <v>421</v>
      </c>
      <c r="F129" s="191" t="s">
        <v>422</v>
      </c>
      <c r="G129" s="192" t="s">
        <v>139</v>
      </c>
      <c r="H129" s="193">
        <v>60</v>
      </c>
      <c r="I129" s="194"/>
      <c r="J129" s="195">
        <f>ROUND(I129*H129,2)</f>
        <v>0</v>
      </c>
      <c r="K129" s="191" t="s">
        <v>140</v>
      </c>
      <c r="L129" s="58"/>
      <c r="M129" s="196" t="s">
        <v>22</v>
      </c>
      <c r="N129" s="197" t="s">
        <v>46</v>
      </c>
      <c r="O129" s="39"/>
      <c r="P129" s="198">
        <f>O129*H129</f>
        <v>0</v>
      </c>
      <c r="Q129" s="198">
        <v>0.0171</v>
      </c>
      <c r="R129" s="198">
        <f>Q129*H129</f>
        <v>1.026</v>
      </c>
      <c r="S129" s="198">
        <v>0</v>
      </c>
      <c r="T129" s="199">
        <f>S129*H129</f>
        <v>0</v>
      </c>
      <c r="AR129" s="21" t="s">
        <v>141</v>
      </c>
      <c r="AT129" s="21" t="s">
        <v>136</v>
      </c>
      <c r="AU129" s="21" t="s">
        <v>84</v>
      </c>
      <c r="AY129" s="21" t="s">
        <v>134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21" t="s">
        <v>24</v>
      </c>
      <c r="BK129" s="200">
        <f>ROUND(I129*H129,2)</f>
        <v>0</v>
      </c>
      <c r="BL129" s="21" t="s">
        <v>141</v>
      </c>
      <c r="BM129" s="21" t="s">
        <v>423</v>
      </c>
    </row>
    <row r="130" spans="2:47" s="1" customFormat="1" ht="27">
      <c r="B130" s="38"/>
      <c r="C130" s="60"/>
      <c r="D130" s="201" t="s">
        <v>143</v>
      </c>
      <c r="E130" s="60"/>
      <c r="F130" s="202" t="s">
        <v>399</v>
      </c>
      <c r="G130" s="60"/>
      <c r="H130" s="60"/>
      <c r="I130" s="157"/>
      <c r="J130" s="60"/>
      <c r="K130" s="60"/>
      <c r="L130" s="58"/>
      <c r="M130" s="203"/>
      <c r="N130" s="39"/>
      <c r="O130" s="39"/>
      <c r="P130" s="39"/>
      <c r="Q130" s="39"/>
      <c r="R130" s="39"/>
      <c r="S130" s="39"/>
      <c r="T130" s="75"/>
      <c r="AT130" s="21" t="s">
        <v>143</v>
      </c>
      <c r="AU130" s="21" t="s">
        <v>84</v>
      </c>
    </row>
    <row r="131" spans="2:65" s="1" customFormat="1" ht="31.5" customHeight="1">
      <c r="B131" s="38"/>
      <c r="C131" s="189" t="s">
        <v>209</v>
      </c>
      <c r="D131" s="189" t="s">
        <v>136</v>
      </c>
      <c r="E131" s="190" t="s">
        <v>424</v>
      </c>
      <c r="F131" s="191" t="s">
        <v>425</v>
      </c>
      <c r="G131" s="192" t="s">
        <v>139</v>
      </c>
      <c r="H131" s="193">
        <v>60</v>
      </c>
      <c r="I131" s="194"/>
      <c r="J131" s="195">
        <f>ROUND(I131*H131,2)</f>
        <v>0</v>
      </c>
      <c r="K131" s="191" t="s">
        <v>140</v>
      </c>
      <c r="L131" s="58"/>
      <c r="M131" s="196" t="s">
        <v>22</v>
      </c>
      <c r="N131" s="197" t="s">
        <v>46</v>
      </c>
      <c r="O131" s="39"/>
      <c r="P131" s="198">
        <f>O131*H131</f>
        <v>0</v>
      </c>
      <c r="Q131" s="198">
        <v>0.054</v>
      </c>
      <c r="R131" s="198">
        <f>Q131*H131</f>
        <v>3.2399999999999998</v>
      </c>
      <c r="S131" s="198">
        <v>0</v>
      </c>
      <c r="T131" s="199">
        <f>S131*H131</f>
        <v>0</v>
      </c>
      <c r="AR131" s="21" t="s">
        <v>141</v>
      </c>
      <c r="AT131" s="21" t="s">
        <v>136</v>
      </c>
      <c r="AU131" s="21" t="s">
        <v>84</v>
      </c>
      <c r="AY131" s="21" t="s">
        <v>134</v>
      </c>
      <c r="BE131" s="200">
        <f>IF(N131="základní",J131,0)</f>
        <v>0</v>
      </c>
      <c r="BF131" s="200">
        <f>IF(N131="snížená",J131,0)</f>
        <v>0</v>
      </c>
      <c r="BG131" s="200">
        <f>IF(N131="zákl. přenesená",J131,0)</f>
        <v>0</v>
      </c>
      <c r="BH131" s="200">
        <f>IF(N131="sníž. přenesená",J131,0)</f>
        <v>0</v>
      </c>
      <c r="BI131" s="200">
        <f>IF(N131="nulová",J131,0)</f>
        <v>0</v>
      </c>
      <c r="BJ131" s="21" t="s">
        <v>24</v>
      </c>
      <c r="BK131" s="200">
        <f>ROUND(I131*H131,2)</f>
        <v>0</v>
      </c>
      <c r="BL131" s="21" t="s">
        <v>141</v>
      </c>
      <c r="BM131" s="21" t="s">
        <v>426</v>
      </c>
    </row>
    <row r="132" spans="2:47" s="1" customFormat="1" ht="27">
      <c r="B132" s="38"/>
      <c r="C132" s="60"/>
      <c r="D132" s="204" t="s">
        <v>143</v>
      </c>
      <c r="E132" s="60"/>
      <c r="F132" s="205" t="s">
        <v>399</v>
      </c>
      <c r="G132" s="60"/>
      <c r="H132" s="60"/>
      <c r="I132" s="157"/>
      <c r="J132" s="60"/>
      <c r="K132" s="60"/>
      <c r="L132" s="58"/>
      <c r="M132" s="203"/>
      <c r="N132" s="39"/>
      <c r="O132" s="39"/>
      <c r="P132" s="39"/>
      <c r="Q132" s="39"/>
      <c r="R132" s="39"/>
      <c r="S132" s="39"/>
      <c r="T132" s="75"/>
      <c r="AT132" s="21" t="s">
        <v>143</v>
      </c>
      <c r="AU132" s="21" t="s">
        <v>84</v>
      </c>
    </row>
    <row r="133" spans="2:51" s="11" customFormat="1" ht="13.5">
      <c r="B133" s="206"/>
      <c r="C133" s="207"/>
      <c r="D133" s="204" t="s">
        <v>170</v>
      </c>
      <c r="E133" s="227" t="s">
        <v>22</v>
      </c>
      <c r="F133" s="228" t="s">
        <v>427</v>
      </c>
      <c r="G133" s="207"/>
      <c r="H133" s="229">
        <v>60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170</v>
      </c>
      <c r="AU133" s="216" t="s">
        <v>84</v>
      </c>
      <c r="AV133" s="11" t="s">
        <v>84</v>
      </c>
      <c r="AW133" s="11" t="s">
        <v>39</v>
      </c>
      <c r="AX133" s="11" t="s">
        <v>24</v>
      </c>
      <c r="AY133" s="216" t="s">
        <v>134</v>
      </c>
    </row>
    <row r="134" spans="2:63" s="10" customFormat="1" ht="29.25" customHeight="1">
      <c r="B134" s="172"/>
      <c r="C134" s="173"/>
      <c r="D134" s="186" t="s">
        <v>74</v>
      </c>
      <c r="E134" s="187" t="s">
        <v>177</v>
      </c>
      <c r="F134" s="187" t="s">
        <v>428</v>
      </c>
      <c r="G134" s="173"/>
      <c r="H134" s="173"/>
      <c r="I134" s="176"/>
      <c r="J134" s="188">
        <f>BK134</f>
        <v>0</v>
      </c>
      <c r="K134" s="173"/>
      <c r="L134" s="178"/>
      <c r="M134" s="179"/>
      <c r="N134" s="180"/>
      <c r="O134" s="180"/>
      <c r="P134" s="181">
        <f>SUM(P135:P140)</f>
        <v>0</v>
      </c>
      <c r="Q134" s="180"/>
      <c r="R134" s="181">
        <f>SUM(R135:R140)</f>
        <v>0</v>
      </c>
      <c r="S134" s="180"/>
      <c r="T134" s="182">
        <f>SUM(T135:T140)</f>
        <v>0</v>
      </c>
      <c r="AR134" s="183" t="s">
        <v>24</v>
      </c>
      <c r="AT134" s="184" t="s">
        <v>74</v>
      </c>
      <c r="AU134" s="184" t="s">
        <v>24</v>
      </c>
      <c r="AY134" s="183" t="s">
        <v>134</v>
      </c>
      <c r="BK134" s="185">
        <f>SUM(BK135:BK140)</f>
        <v>0</v>
      </c>
    </row>
    <row r="135" spans="2:65" s="1" customFormat="1" ht="31.5" customHeight="1">
      <c r="B135" s="38"/>
      <c r="C135" s="189" t="s">
        <v>214</v>
      </c>
      <c r="D135" s="189" t="s">
        <v>136</v>
      </c>
      <c r="E135" s="190" t="s">
        <v>429</v>
      </c>
      <c r="F135" s="191" t="s">
        <v>430</v>
      </c>
      <c r="G135" s="192" t="s">
        <v>139</v>
      </c>
      <c r="H135" s="193">
        <v>35.6</v>
      </c>
      <c r="I135" s="194"/>
      <c r="J135" s="195">
        <f>ROUND(I135*H135,2)</f>
        <v>0</v>
      </c>
      <c r="K135" s="191" t="s">
        <v>140</v>
      </c>
      <c r="L135" s="58"/>
      <c r="M135" s="196" t="s">
        <v>22</v>
      </c>
      <c r="N135" s="197" t="s">
        <v>46</v>
      </c>
      <c r="O135" s="39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AR135" s="21" t="s">
        <v>141</v>
      </c>
      <c r="AT135" s="21" t="s">
        <v>136</v>
      </c>
      <c r="AU135" s="21" t="s">
        <v>84</v>
      </c>
      <c r="AY135" s="21" t="s">
        <v>134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21" t="s">
        <v>24</v>
      </c>
      <c r="BK135" s="200">
        <f>ROUND(I135*H135,2)</f>
        <v>0</v>
      </c>
      <c r="BL135" s="21" t="s">
        <v>141</v>
      </c>
      <c r="BM135" s="21" t="s">
        <v>431</v>
      </c>
    </row>
    <row r="136" spans="2:47" s="1" customFormat="1" ht="27">
      <c r="B136" s="38"/>
      <c r="C136" s="60"/>
      <c r="D136" s="204" t="s">
        <v>143</v>
      </c>
      <c r="E136" s="60"/>
      <c r="F136" s="205" t="s">
        <v>399</v>
      </c>
      <c r="G136" s="60"/>
      <c r="H136" s="60"/>
      <c r="I136" s="157"/>
      <c r="J136" s="60"/>
      <c r="K136" s="60"/>
      <c r="L136" s="58"/>
      <c r="M136" s="203"/>
      <c r="N136" s="39"/>
      <c r="O136" s="39"/>
      <c r="P136" s="39"/>
      <c r="Q136" s="39"/>
      <c r="R136" s="39"/>
      <c r="S136" s="39"/>
      <c r="T136" s="75"/>
      <c r="AT136" s="21" t="s">
        <v>143</v>
      </c>
      <c r="AU136" s="21" t="s">
        <v>84</v>
      </c>
    </row>
    <row r="137" spans="2:51" s="11" customFormat="1" ht="13.5">
      <c r="B137" s="206"/>
      <c r="C137" s="207"/>
      <c r="D137" s="201" t="s">
        <v>170</v>
      </c>
      <c r="E137" s="208" t="s">
        <v>22</v>
      </c>
      <c r="F137" s="209" t="s">
        <v>432</v>
      </c>
      <c r="G137" s="207"/>
      <c r="H137" s="210">
        <v>35.6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170</v>
      </c>
      <c r="AU137" s="216" t="s">
        <v>84</v>
      </c>
      <c r="AV137" s="11" t="s">
        <v>84</v>
      </c>
      <c r="AW137" s="11" t="s">
        <v>39</v>
      </c>
      <c r="AX137" s="11" t="s">
        <v>24</v>
      </c>
      <c r="AY137" s="216" t="s">
        <v>134</v>
      </c>
    </row>
    <row r="138" spans="2:65" s="1" customFormat="1" ht="22.5" customHeight="1">
      <c r="B138" s="38"/>
      <c r="C138" s="189" t="s">
        <v>219</v>
      </c>
      <c r="D138" s="189" t="s">
        <v>136</v>
      </c>
      <c r="E138" s="190" t="s">
        <v>433</v>
      </c>
      <c r="F138" s="191" t="s">
        <v>434</v>
      </c>
      <c r="G138" s="192" t="s">
        <v>139</v>
      </c>
      <c r="H138" s="193">
        <v>24</v>
      </c>
      <c r="I138" s="194"/>
      <c r="J138" s="195">
        <f>ROUND(I138*H138,2)</f>
        <v>0</v>
      </c>
      <c r="K138" s="191" t="s">
        <v>140</v>
      </c>
      <c r="L138" s="58"/>
      <c r="M138" s="196" t="s">
        <v>22</v>
      </c>
      <c r="N138" s="197" t="s">
        <v>46</v>
      </c>
      <c r="O138" s="39"/>
      <c r="P138" s="198">
        <f>O138*H138</f>
        <v>0</v>
      </c>
      <c r="Q138" s="198">
        <v>0</v>
      </c>
      <c r="R138" s="198">
        <f>Q138*H138</f>
        <v>0</v>
      </c>
      <c r="S138" s="198">
        <v>0</v>
      </c>
      <c r="T138" s="199">
        <f>S138*H138</f>
        <v>0</v>
      </c>
      <c r="AR138" s="21" t="s">
        <v>141</v>
      </c>
      <c r="AT138" s="21" t="s">
        <v>136</v>
      </c>
      <c r="AU138" s="21" t="s">
        <v>84</v>
      </c>
      <c r="AY138" s="21" t="s">
        <v>134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21" t="s">
        <v>24</v>
      </c>
      <c r="BK138" s="200">
        <f>ROUND(I138*H138,2)</f>
        <v>0</v>
      </c>
      <c r="BL138" s="21" t="s">
        <v>141</v>
      </c>
      <c r="BM138" s="21" t="s">
        <v>435</v>
      </c>
    </row>
    <row r="139" spans="2:47" s="1" customFormat="1" ht="27">
      <c r="B139" s="38"/>
      <c r="C139" s="60"/>
      <c r="D139" s="204" t="s">
        <v>143</v>
      </c>
      <c r="E139" s="60"/>
      <c r="F139" s="205" t="s">
        <v>399</v>
      </c>
      <c r="G139" s="60"/>
      <c r="H139" s="60"/>
      <c r="I139" s="157"/>
      <c r="J139" s="60"/>
      <c r="K139" s="60"/>
      <c r="L139" s="58"/>
      <c r="M139" s="203"/>
      <c r="N139" s="39"/>
      <c r="O139" s="39"/>
      <c r="P139" s="39"/>
      <c r="Q139" s="39"/>
      <c r="R139" s="39"/>
      <c r="S139" s="39"/>
      <c r="T139" s="75"/>
      <c r="AT139" s="21" t="s">
        <v>143</v>
      </c>
      <c r="AU139" s="21" t="s">
        <v>84</v>
      </c>
    </row>
    <row r="140" spans="2:51" s="11" customFormat="1" ht="13.5">
      <c r="B140" s="206"/>
      <c r="C140" s="207"/>
      <c r="D140" s="204" t="s">
        <v>170</v>
      </c>
      <c r="E140" s="227" t="s">
        <v>22</v>
      </c>
      <c r="F140" s="228" t="s">
        <v>436</v>
      </c>
      <c r="G140" s="207"/>
      <c r="H140" s="229">
        <v>24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170</v>
      </c>
      <c r="AU140" s="216" t="s">
        <v>84</v>
      </c>
      <c r="AV140" s="11" t="s">
        <v>84</v>
      </c>
      <c r="AW140" s="11" t="s">
        <v>39</v>
      </c>
      <c r="AX140" s="11" t="s">
        <v>24</v>
      </c>
      <c r="AY140" s="216" t="s">
        <v>134</v>
      </c>
    </row>
    <row r="141" spans="2:63" s="10" customFormat="1" ht="29.25" customHeight="1">
      <c r="B141" s="172"/>
      <c r="C141" s="173"/>
      <c r="D141" s="186" t="s">
        <v>74</v>
      </c>
      <c r="E141" s="187" t="s">
        <v>366</v>
      </c>
      <c r="F141" s="187" t="s">
        <v>367</v>
      </c>
      <c r="G141" s="173"/>
      <c r="H141" s="173"/>
      <c r="I141" s="176"/>
      <c r="J141" s="188">
        <f>BK141</f>
        <v>0</v>
      </c>
      <c r="K141" s="173"/>
      <c r="L141" s="178"/>
      <c r="M141" s="179"/>
      <c r="N141" s="180"/>
      <c r="O141" s="180"/>
      <c r="P141" s="181">
        <f>SUM(P142:P153)</f>
        <v>0</v>
      </c>
      <c r="Q141" s="180"/>
      <c r="R141" s="181">
        <f>SUM(R142:R153)</f>
        <v>0</v>
      </c>
      <c r="S141" s="180"/>
      <c r="T141" s="182">
        <f>SUM(T142:T153)</f>
        <v>0</v>
      </c>
      <c r="AR141" s="183" t="s">
        <v>24</v>
      </c>
      <c r="AT141" s="184" t="s">
        <v>74</v>
      </c>
      <c r="AU141" s="184" t="s">
        <v>24</v>
      </c>
      <c r="AY141" s="183" t="s">
        <v>134</v>
      </c>
      <c r="BK141" s="185">
        <f>SUM(BK142:BK153)</f>
        <v>0</v>
      </c>
    </row>
    <row r="142" spans="2:65" s="1" customFormat="1" ht="31.5" customHeight="1">
      <c r="B142" s="38"/>
      <c r="C142" s="189" t="s">
        <v>225</v>
      </c>
      <c r="D142" s="189" t="s">
        <v>136</v>
      </c>
      <c r="E142" s="190" t="s">
        <v>369</v>
      </c>
      <c r="F142" s="191" t="s">
        <v>370</v>
      </c>
      <c r="G142" s="192" t="s">
        <v>337</v>
      </c>
      <c r="H142" s="193">
        <v>16.2</v>
      </c>
      <c r="I142" s="194"/>
      <c r="J142" s="195">
        <f>ROUND(I142*H142,2)</f>
        <v>0</v>
      </c>
      <c r="K142" s="191" t="s">
        <v>140</v>
      </c>
      <c r="L142" s="58"/>
      <c r="M142" s="196" t="s">
        <v>22</v>
      </c>
      <c r="N142" s="197" t="s">
        <v>46</v>
      </c>
      <c r="O142" s="39"/>
      <c r="P142" s="198">
        <f>O142*H142</f>
        <v>0</v>
      </c>
      <c r="Q142" s="198">
        <v>0</v>
      </c>
      <c r="R142" s="198">
        <f>Q142*H142</f>
        <v>0</v>
      </c>
      <c r="S142" s="198">
        <v>0</v>
      </c>
      <c r="T142" s="199">
        <f>S142*H142</f>
        <v>0</v>
      </c>
      <c r="AR142" s="21" t="s">
        <v>141</v>
      </c>
      <c r="AT142" s="21" t="s">
        <v>136</v>
      </c>
      <c r="AU142" s="21" t="s">
        <v>84</v>
      </c>
      <c r="AY142" s="21" t="s">
        <v>134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21" t="s">
        <v>24</v>
      </c>
      <c r="BK142" s="200">
        <f>ROUND(I142*H142,2)</f>
        <v>0</v>
      </c>
      <c r="BL142" s="21" t="s">
        <v>141</v>
      </c>
      <c r="BM142" s="21" t="s">
        <v>437</v>
      </c>
    </row>
    <row r="143" spans="2:47" s="1" customFormat="1" ht="27">
      <c r="B143" s="38"/>
      <c r="C143" s="60"/>
      <c r="D143" s="204" t="s">
        <v>143</v>
      </c>
      <c r="E143" s="60"/>
      <c r="F143" s="205" t="s">
        <v>144</v>
      </c>
      <c r="G143" s="60"/>
      <c r="H143" s="60"/>
      <c r="I143" s="157"/>
      <c r="J143" s="60"/>
      <c r="K143" s="60"/>
      <c r="L143" s="58"/>
      <c r="M143" s="203"/>
      <c r="N143" s="39"/>
      <c r="O143" s="39"/>
      <c r="P143" s="39"/>
      <c r="Q143" s="39"/>
      <c r="R143" s="39"/>
      <c r="S143" s="39"/>
      <c r="T143" s="75"/>
      <c r="AT143" s="21" t="s">
        <v>143</v>
      </c>
      <c r="AU143" s="21" t="s">
        <v>84</v>
      </c>
    </row>
    <row r="144" spans="2:51" s="11" customFormat="1" ht="13.5">
      <c r="B144" s="206"/>
      <c r="C144" s="207"/>
      <c r="D144" s="201" t="s">
        <v>170</v>
      </c>
      <c r="E144" s="208" t="s">
        <v>22</v>
      </c>
      <c r="F144" s="209" t="s">
        <v>438</v>
      </c>
      <c r="G144" s="207"/>
      <c r="H144" s="210">
        <v>16.2</v>
      </c>
      <c r="I144" s="211"/>
      <c r="J144" s="207"/>
      <c r="K144" s="207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170</v>
      </c>
      <c r="AU144" s="216" t="s">
        <v>84</v>
      </c>
      <c r="AV144" s="11" t="s">
        <v>84</v>
      </c>
      <c r="AW144" s="11" t="s">
        <v>39</v>
      </c>
      <c r="AX144" s="11" t="s">
        <v>24</v>
      </c>
      <c r="AY144" s="216" t="s">
        <v>134</v>
      </c>
    </row>
    <row r="145" spans="2:65" s="1" customFormat="1" ht="31.5" customHeight="1">
      <c r="B145" s="38"/>
      <c r="C145" s="189" t="s">
        <v>230</v>
      </c>
      <c r="D145" s="189" t="s">
        <v>136</v>
      </c>
      <c r="E145" s="190" t="s">
        <v>374</v>
      </c>
      <c r="F145" s="191" t="s">
        <v>375</v>
      </c>
      <c r="G145" s="192" t="s">
        <v>337</v>
      </c>
      <c r="H145" s="193">
        <v>388.8</v>
      </c>
      <c r="I145" s="194"/>
      <c r="J145" s="195">
        <f>ROUND(I145*H145,2)</f>
        <v>0</v>
      </c>
      <c r="K145" s="191" t="s">
        <v>140</v>
      </c>
      <c r="L145" s="58"/>
      <c r="M145" s="196" t="s">
        <v>22</v>
      </c>
      <c r="N145" s="197" t="s">
        <v>46</v>
      </c>
      <c r="O145" s="3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21" t="s">
        <v>141</v>
      </c>
      <c r="AT145" s="21" t="s">
        <v>136</v>
      </c>
      <c r="AU145" s="21" t="s">
        <v>84</v>
      </c>
      <c r="AY145" s="21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24</v>
      </c>
      <c r="BK145" s="200">
        <f>ROUND(I145*H145,2)</f>
        <v>0</v>
      </c>
      <c r="BL145" s="21" t="s">
        <v>141</v>
      </c>
      <c r="BM145" s="21" t="s">
        <v>439</v>
      </c>
    </row>
    <row r="146" spans="2:47" s="1" customFormat="1" ht="27">
      <c r="B146" s="38"/>
      <c r="C146" s="60"/>
      <c r="D146" s="204" t="s">
        <v>143</v>
      </c>
      <c r="E146" s="60"/>
      <c r="F146" s="205" t="s">
        <v>144</v>
      </c>
      <c r="G146" s="60"/>
      <c r="H146" s="60"/>
      <c r="I146" s="157"/>
      <c r="J146" s="60"/>
      <c r="K146" s="60"/>
      <c r="L146" s="58"/>
      <c r="M146" s="203"/>
      <c r="N146" s="39"/>
      <c r="O146" s="39"/>
      <c r="P146" s="39"/>
      <c r="Q146" s="39"/>
      <c r="R146" s="39"/>
      <c r="S146" s="39"/>
      <c r="T146" s="75"/>
      <c r="AT146" s="21" t="s">
        <v>143</v>
      </c>
      <c r="AU146" s="21" t="s">
        <v>84</v>
      </c>
    </row>
    <row r="147" spans="2:51" s="11" customFormat="1" ht="13.5">
      <c r="B147" s="206"/>
      <c r="C147" s="207"/>
      <c r="D147" s="201" t="s">
        <v>170</v>
      </c>
      <c r="E147" s="208" t="s">
        <v>22</v>
      </c>
      <c r="F147" s="209" t="s">
        <v>440</v>
      </c>
      <c r="G147" s="207"/>
      <c r="H147" s="210">
        <v>388.8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170</v>
      </c>
      <c r="AU147" s="216" t="s">
        <v>84</v>
      </c>
      <c r="AV147" s="11" t="s">
        <v>84</v>
      </c>
      <c r="AW147" s="11" t="s">
        <v>39</v>
      </c>
      <c r="AX147" s="11" t="s">
        <v>24</v>
      </c>
      <c r="AY147" s="216" t="s">
        <v>134</v>
      </c>
    </row>
    <row r="148" spans="2:65" s="1" customFormat="1" ht="22.5" customHeight="1">
      <c r="B148" s="38"/>
      <c r="C148" s="189" t="s">
        <v>9</v>
      </c>
      <c r="D148" s="189" t="s">
        <v>136</v>
      </c>
      <c r="E148" s="190" t="s">
        <v>379</v>
      </c>
      <c r="F148" s="191" t="s">
        <v>380</v>
      </c>
      <c r="G148" s="192" t="s">
        <v>337</v>
      </c>
      <c r="H148" s="193">
        <v>16.2</v>
      </c>
      <c r="I148" s="194"/>
      <c r="J148" s="195">
        <f>ROUND(I148*H148,2)</f>
        <v>0</v>
      </c>
      <c r="K148" s="191" t="s">
        <v>140</v>
      </c>
      <c r="L148" s="58"/>
      <c r="M148" s="196" t="s">
        <v>22</v>
      </c>
      <c r="N148" s="197" t="s">
        <v>46</v>
      </c>
      <c r="O148" s="39"/>
      <c r="P148" s="198">
        <f>O148*H148</f>
        <v>0</v>
      </c>
      <c r="Q148" s="198">
        <v>0</v>
      </c>
      <c r="R148" s="198">
        <f>Q148*H148</f>
        <v>0</v>
      </c>
      <c r="S148" s="198">
        <v>0</v>
      </c>
      <c r="T148" s="199">
        <f>S148*H148</f>
        <v>0</v>
      </c>
      <c r="AR148" s="21" t="s">
        <v>141</v>
      </c>
      <c r="AT148" s="21" t="s">
        <v>136</v>
      </c>
      <c r="AU148" s="21" t="s">
        <v>84</v>
      </c>
      <c r="AY148" s="21" t="s">
        <v>134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21" t="s">
        <v>24</v>
      </c>
      <c r="BK148" s="200">
        <f>ROUND(I148*H148,2)</f>
        <v>0</v>
      </c>
      <c r="BL148" s="21" t="s">
        <v>141</v>
      </c>
      <c r="BM148" s="21" t="s">
        <v>441</v>
      </c>
    </row>
    <row r="149" spans="2:47" s="1" customFormat="1" ht="27">
      <c r="B149" s="38"/>
      <c r="C149" s="60"/>
      <c r="D149" s="204" t="s">
        <v>143</v>
      </c>
      <c r="E149" s="60"/>
      <c r="F149" s="205" t="s">
        <v>144</v>
      </c>
      <c r="G149" s="60"/>
      <c r="H149" s="60"/>
      <c r="I149" s="157"/>
      <c r="J149" s="60"/>
      <c r="K149" s="60"/>
      <c r="L149" s="58"/>
      <c r="M149" s="203"/>
      <c r="N149" s="39"/>
      <c r="O149" s="39"/>
      <c r="P149" s="39"/>
      <c r="Q149" s="39"/>
      <c r="R149" s="39"/>
      <c r="S149" s="39"/>
      <c r="T149" s="75"/>
      <c r="AT149" s="21" t="s">
        <v>143</v>
      </c>
      <c r="AU149" s="21" t="s">
        <v>84</v>
      </c>
    </row>
    <row r="150" spans="2:51" s="11" customFormat="1" ht="13.5">
      <c r="B150" s="206"/>
      <c r="C150" s="207"/>
      <c r="D150" s="201" t="s">
        <v>170</v>
      </c>
      <c r="E150" s="208" t="s">
        <v>22</v>
      </c>
      <c r="F150" s="209" t="s">
        <v>442</v>
      </c>
      <c r="G150" s="207"/>
      <c r="H150" s="210">
        <v>16.2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170</v>
      </c>
      <c r="AU150" s="216" t="s">
        <v>84</v>
      </c>
      <c r="AV150" s="11" t="s">
        <v>84</v>
      </c>
      <c r="AW150" s="11" t="s">
        <v>39</v>
      </c>
      <c r="AX150" s="11" t="s">
        <v>24</v>
      </c>
      <c r="AY150" s="216" t="s">
        <v>134</v>
      </c>
    </row>
    <row r="151" spans="2:65" s="1" customFormat="1" ht="22.5" customHeight="1">
      <c r="B151" s="38"/>
      <c r="C151" s="189" t="s">
        <v>240</v>
      </c>
      <c r="D151" s="189" t="s">
        <v>136</v>
      </c>
      <c r="E151" s="190" t="s">
        <v>383</v>
      </c>
      <c r="F151" s="191" t="s">
        <v>384</v>
      </c>
      <c r="G151" s="192" t="s">
        <v>337</v>
      </c>
      <c r="H151" s="193">
        <v>16.2</v>
      </c>
      <c r="I151" s="194"/>
      <c r="J151" s="195">
        <f>ROUND(I151*H151,2)</f>
        <v>0</v>
      </c>
      <c r="K151" s="191" t="s">
        <v>22</v>
      </c>
      <c r="L151" s="58"/>
      <c r="M151" s="196" t="s">
        <v>22</v>
      </c>
      <c r="N151" s="197" t="s">
        <v>46</v>
      </c>
      <c r="O151" s="39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AR151" s="21" t="s">
        <v>141</v>
      </c>
      <c r="AT151" s="21" t="s">
        <v>136</v>
      </c>
      <c r="AU151" s="21" t="s">
        <v>84</v>
      </c>
      <c r="AY151" s="21" t="s">
        <v>134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21" t="s">
        <v>24</v>
      </c>
      <c r="BK151" s="200">
        <f>ROUND(I151*H151,2)</f>
        <v>0</v>
      </c>
      <c r="BL151" s="21" t="s">
        <v>141</v>
      </c>
      <c r="BM151" s="21" t="s">
        <v>443</v>
      </c>
    </row>
    <row r="152" spans="2:47" s="1" customFormat="1" ht="27">
      <c r="B152" s="38"/>
      <c r="C152" s="60"/>
      <c r="D152" s="204" t="s">
        <v>143</v>
      </c>
      <c r="E152" s="60"/>
      <c r="F152" s="205" t="s">
        <v>144</v>
      </c>
      <c r="G152" s="60"/>
      <c r="H152" s="60"/>
      <c r="I152" s="157"/>
      <c r="J152" s="60"/>
      <c r="K152" s="60"/>
      <c r="L152" s="58"/>
      <c r="M152" s="203"/>
      <c r="N152" s="39"/>
      <c r="O152" s="39"/>
      <c r="P152" s="39"/>
      <c r="Q152" s="39"/>
      <c r="R152" s="39"/>
      <c r="S152" s="39"/>
      <c r="T152" s="75"/>
      <c r="AT152" s="21" t="s">
        <v>143</v>
      </c>
      <c r="AU152" s="21" t="s">
        <v>84</v>
      </c>
    </row>
    <row r="153" spans="2:51" s="11" customFormat="1" ht="13.5">
      <c r="B153" s="206"/>
      <c r="C153" s="207"/>
      <c r="D153" s="204" t="s">
        <v>170</v>
      </c>
      <c r="E153" s="227" t="s">
        <v>22</v>
      </c>
      <c r="F153" s="228" t="s">
        <v>442</v>
      </c>
      <c r="G153" s="207"/>
      <c r="H153" s="229">
        <v>16.2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170</v>
      </c>
      <c r="AU153" s="216" t="s">
        <v>84</v>
      </c>
      <c r="AV153" s="11" t="s">
        <v>84</v>
      </c>
      <c r="AW153" s="11" t="s">
        <v>39</v>
      </c>
      <c r="AX153" s="11" t="s">
        <v>24</v>
      </c>
      <c r="AY153" s="216" t="s">
        <v>134</v>
      </c>
    </row>
    <row r="154" spans="2:63" s="10" customFormat="1" ht="29.25" customHeight="1">
      <c r="B154" s="172"/>
      <c r="C154" s="173"/>
      <c r="D154" s="186" t="s">
        <v>74</v>
      </c>
      <c r="E154" s="187" t="s">
        <v>387</v>
      </c>
      <c r="F154" s="187" t="s">
        <v>365</v>
      </c>
      <c r="G154" s="173"/>
      <c r="H154" s="173"/>
      <c r="I154" s="176"/>
      <c r="J154" s="188">
        <f>BK154</f>
        <v>0</v>
      </c>
      <c r="K154" s="173"/>
      <c r="L154" s="178"/>
      <c r="M154" s="179"/>
      <c r="N154" s="180"/>
      <c r="O154" s="180"/>
      <c r="P154" s="181">
        <f>SUM(P155:P157)</f>
        <v>0</v>
      </c>
      <c r="Q154" s="180"/>
      <c r="R154" s="181">
        <f>SUM(R155:R157)</f>
        <v>0</v>
      </c>
      <c r="S154" s="180"/>
      <c r="T154" s="182">
        <f>SUM(T155:T157)</f>
        <v>0</v>
      </c>
      <c r="AR154" s="183" t="s">
        <v>24</v>
      </c>
      <c r="AT154" s="184" t="s">
        <v>74</v>
      </c>
      <c r="AU154" s="184" t="s">
        <v>24</v>
      </c>
      <c r="AY154" s="183" t="s">
        <v>134</v>
      </c>
      <c r="BK154" s="185">
        <f>SUM(BK155:BK157)</f>
        <v>0</v>
      </c>
    </row>
    <row r="155" spans="2:65" s="1" customFormat="1" ht="31.5" customHeight="1">
      <c r="B155" s="38"/>
      <c r="C155" s="189" t="s">
        <v>245</v>
      </c>
      <c r="D155" s="189" t="s">
        <v>136</v>
      </c>
      <c r="E155" s="190" t="s">
        <v>389</v>
      </c>
      <c r="F155" s="191" t="s">
        <v>390</v>
      </c>
      <c r="G155" s="192" t="s">
        <v>337</v>
      </c>
      <c r="H155" s="193">
        <v>29.363</v>
      </c>
      <c r="I155" s="194"/>
      <c r="J155" s="195">
        <f>ROUND(I155*H155,2)</f>
        <v>0</v>
      </c>
      <c r="K155" s="191" t="s">
        <v>140</v>
      </c>
      <c r="L155" s="58"/>
      <c r="M155" s="196" t="s">
        <v>22</v>
      </c>
      <c r="N155" s="197" t="s">
        <v>46</v>
      </c>
      <c r="O155" s="39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AR155" s="21" t="s">
        <v>141</v>
      </c>
      <c r="AT155" s="21" t="s">
        <v>136</v>
      </c>
      <c r="AU155" s="21" t="s">
        <v>84</v>
      </c>
      <c r="AY155" s="21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1" t="s">
        <v>24</v>
      </c>
      <c r="BK155" s="200">
        <f>ROUND(I155*H155,2)</f>
        <v>0</v>
      </c>
      <c r="BL155" s="21" t="s">
        <v>141</v>
      </c>
      <c r="BM155" s="21" t="s">
        <v>444</v>
      </c>
    </row>
    <row r="156" spans="2:47" s="1" customFormat="1" ht="27">
      <c r="B156" s="38"/>
      <c r="C156" s="60"/>
      <c r="D156" s="201" t="s">
        <v>143</v>
      </c>
      <c r="E156" s="60"/>
      <c r="F156" s="202" t="s">
        <v>144</v>
      </c>
      <c r="G156" s="60"/>
      <c r="H156" s="60"/>
      <c r="I156" s="157"/>
      <c r="J156" s="60"/>
      <c r="K156" s="60"/>
      <c r="L156" s="58"/>
      <c r="M156" s="203"/>
      <c r="N156" s="39"/>
      <c r="O156" s="39"/>
      <c r="P156" s="39"/>
      <c r="Q156" s="39"/>
      <c r="R156" s="39"/>
      <c r="S156" s="39"/>
      <c r="T156" s="75"/>
      <c r="AT156" s="21" t="s">
        <v>143</v>
      </c>
      <c r="AU156" s="21" t="s">
        <v>84</v>
      </c>
    </row>
    <row r="157" spans="2:65" s="1" customFormat="1" ht="31.5" customHeight="1">
      <c r="B157" s="38"/>
      <c r="C157" s="189" t="s">
        <v>249</v>
      </c>
      <c r="D157" s="189" t="s">
        <v>136</v>
      </c>
      <c r="E157" s="190" t="s">
        <v>393</v>
      </c>
      <c r="F157" s="191" t="s">
        <v>394</v>
      </c>
      <c r="G157" s="192" t="s">
        <v>337</v>
      </c>
      <c r="H157" s="193">
        <v>29.363</v>
      </c>
      <c r="I157" s="194"/>
      <c r="J157" s="195">
        <f>ROUND(I157*H157,2)</f>
        <v>0</v>
      </c>
      <c r="K157" s="191" t="s">
        <v>22</v>
      </c>
      <c r="L157" s="58"/>
      <c r="M157" s="196" t="s">
        <v>22</v>
      </c>
      <c r="N157" s="232" t="s">
        <v>46</v>
      </c>
      <c r="O157" s="233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AR157" s="21" t="s">
        <v>141</v>
      </c>
      <c r="AT157" s="21" t="s">
        <v>136</v>
      </c>
      <c r="AU157" s="21" t="s">
        <v>84</v>
      </c>
      <c r="AY157" s="21" t="s">
        <v>134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21" t="s">
        <v>24</v>
      </c>
      <c r="BK157" s="200">
        <f>ROUND(I157*H157,2)</f>
        <v>0</v>
      </c>
      <c r="BL157" s="21" t="s">
        <v>141</v>
      </c>
      <c r="BM157" s="21" t="s">
        <v>445</v>
      </c>
    </row>
    <row r="158" spans="2:12" s="1" customFormat="1" ht="6.75" customHeight="1">
      <c r="B158" s="53"/>
      <c r="C158" s="54"/>
      <c r="D158" s="54"/>
      <c r="E158" s="54"/>
      <c r="F158" s="54"/>
      <c r="G158" s="54"/>
      <c r="H158" s="54"/>
      <c r="I158" s="134"/>
      <c r="J158" s="54"/>
      <c r="K158" s="54"/>
      <c r="L158" s="58"/>
    </row>
  </sheetData>
  <sheetProtection sheet="1" objects="1" scenarios="1" formatCells="0" formatColumns="0" formatRows="0" sort="0" autoFilter="0"/>
  <autoFilter ref="C84:K157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8"/>
      <c r="C1" s="108"/>
      <c r="D1" s="109" t="s">
        <v>1</v>
      </c>
      <c r="E1" s="108"/>
      <c r="F1" s="110" t="s">
        <v>94</v>
      </c>
      <c r="G1" s="128" t="s">
        <v>95</v>
      </c>
      <c r="H1" s="128"/>
      <c r="I1" s="111"/>
      <c r="J1" s="110" t="s">
        <v>96</v>
      </c>
      <c r="K1" s="109" t="s">
        <v>97</v>
      </c>
      <c r="L1" s="110" t="s">
        <v>98</v>
      </c>
      <c r="M1" s="110"/>
      <c r="N1" s="110"/>
      <c r="O1" s="110"/>
      <c r="P1" s="110"/>
      <c r="Q1" s="110"/>
      <c r="R1" s="110"/>
      <c r="S1" s="110"/>
      <c r="T1" s="110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1" t="s">
        <v>90</v>
      </c>
    </row>
    <row r="3" spans="2:46" ht="6.75" customHeight="1">
      <c r="B3" s="22"/>
      <c r="C3" s="23"/>
      <c r="D3" s="23"/>
      <c r="E3" s="23"/>
      <c r="F3" s="23"/>
      <c r="G3" s="23"/>
      <c r="H3" s="23"/>
      <c r="I3" s="112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3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3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3"/>
      <c r="J6" s="26"/>
      <c r="K6" s="28"/>
    </row>
    <row r="7" spans="2:11" ht="22.5" customHeight="1">
      <c r="B7" s="25"/>
      <c r="C7" s="26"/>
      <c r="D7" s="26"/>
      <c r="E7" s="129" t="str">
        <f>'Rekapitulace stavby'!K6</f>
        <v>Mariánskolázeňský potok - oprava koryta_vsII</v>
      </c>
      <c r="F7" s="355"/>
      <c r="G7" s="355"/>
      <c r="H7" s="355"/>
      <c r="I7" s="113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4"/>
      <c r="J8" s="39"/>
      <c r="K8" s="42"/>
    </row>
    <row r="9" spans="2:11" s="1" customFormat="1" ht="36.75" customHeight="1">
      <c r="B9" s="38"/>
      <c r="C9" s="39"/>
      <c r="D9" s="39"/>
      <c r="E9" s="356" t="s">
        <v>446</v>
      </c>
      <c r="F9" s="357"/>
      <c r="G9" s="357"/>
      <c r="H9" s="357"/>
      <c r="I9" s="114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4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5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5" t="s">
        <v>27</v>
      </c>
      <c r="J12" s="116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4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5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5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4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5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5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4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5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5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4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4"/>
      <c r="J23" s="39"/>
      <c r="K23" s="42"/>
    </row>
    <row r="24" spans="2:11" s="6" customFormat="1" ht="22.5" customHeight="1">
      <c r="B24" s="117"/>
      <c r="C24" s="118"/>
      <c r="D24" s="118"/>
      <c r="E24" s="337" t="s">
        <v>22</v>
      </c>
      <c r="F24" s="337"/>
      <c r="G24" s="337"/>
      <c r="H24" s="337"/>
      <c r="I24" s="119"/>
      <c r="J24" s="118"/>
      <c r="K24" s="120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4"/>
      <c r="J25" s="39"/>
      <c r="K25" s="42"/>
    </row>
    <row r="26" spans="2:11" s="1" customFormat="1" ht="6.75" customHeight="1">
      <c r="B26" s="38"/>
      <c r="C26" s="39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4.75" customHeight="1">
      <c r="B27" s="38"/>
      <c r="C27" s="39"/>
      <c r="D27" s="123" t="s">
        <v>41</v>
      </c>
      <c r="E27" s="39"/>
      <c r="F27" s="39"/>
      <c r="G27" s="39"/>
      <c r="H27" s="39"/>
      <c r="I27" s="114"/>
      <c r="J27" s="124">
        <f>ROUND(J85,2)</f>
        <v>0</v>
      </c>
      <c r="K27" s="42"/>
    </row>
    <row r="28" spans="2:11" s="1" customFormat="1" ht="6.75" customHeight="1">
      <c r="B28" s="38"/>
      <c r="C28" s="39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5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6">
        <f>ROUND(SUM(BE85:BE163),2)</f>
        <v>0</v>
      </c>
      <c r="G30" s="39"/>
      <c r="H30" s="39"/>
      <c r="I30" s="127">
        <v>0.21</v>
      </c>
      <c r="J30" s="126">
        <f>ROUND(ROUND((SUM(BE85:BE163)),2)*I30,2)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6">
        <f>ROUND(SUM(BF85:BF163),2)</f>
        <v>0</v>
      </c>
      <c r="G31" s="39"/>
      <c r="H31" s="39"/>
      <c r="I31" s="127">
        <v>0.15</v>
      </c>
      <c r="J31" s="126">
        <f>ROUND(ROUND((SUM(BF85:BF163)),2)*I31,2)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6">
        <f>ROUND(SUM(BG85:BG163),2)</f>
        <v>0</v>
      </c>
      <c r="G32" s="39"/>
      <c r="H32" s="39"/>
      <c r="I32" s="127">
        <v>0.21</v>
      </c>
      <c r="J32" s="126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6">
        <f>ROUND(SUM(BH85:BH163),2)</f>
        <v>0</v>
      </c>
      <c r="G33" s="39"/>
      <c r="H33" s="39"/>
      <c r="I33" s="127">
        <v>0.15</v>
      </c>
      <c r="J33" s="126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6">
        <f>ROUND(SUM(BI85:BI163),2)</f>
        <v>0</v>
      </c>
      <c r="G34" s="39"/>
      <c r="H34" s="39"/>
      <c r="I34" s="127">
        <v>0</v>
      </c>
      <c r="J34" s="126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4"/>
      <c r="J35" s="39"/>
      <c r="K35" s="42"/>
    </row>
    <row r="36" spans="2:11" s="1" customFormat="1" ht="24.75" customHeight="1">
      <c r="B36" s="38"/>
      <c r="C36" s="48"/>
      <c r="D36" s="49" t="s">
        <v>51</v>
      </c>
      <c r="E36" s="50"/>
      <c r="F36" s="50"/>
      <c r="G36" s="130" t="s">
        <v>52</v>
      </c>
      <c r="H36" s="51" t="s">
        <v>53</v>
      </c>
      <c r="I36" s="131"/>
      <c r="J36" s="132">
        <f>SUM(J27:J34)</f>
        <v>0</v>
      </c>
      <c r="K36" s="133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4"/>
      <c r="J37" s="54"/>
      <c r="K37" s="55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4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4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4"/>
      <c r="J44" s="39"/>
      <c r="K44" s="42"/>
    </row>
    <row r="45" spans="2:11" s="1" customFormat="1" ht="22.5" customHeight="1">
      <c r="B45" s="38"/>
      <c r="C45" s="39"/>
      <c r="D45" s="39"/>
      <c r="E45" s="129" t="str">
        <f>E7</f>
        <v>Mariánskolázeňský potok - oprava koryta_vsII</v>
      </c>
      <c r="F45" s="355"/>
      <c r="G45" s="355"/>
      <c r="H45" s="355"/>
      <c r="I45" s="114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4"/>
      <c r="J46" s="39"/>
      <c r="K46" s="42"/>
    </row>
    <row r="47" spans="2:11" s="1" customFormat="1" ht="23.25" customHeight="1">
      <c r="B47" s="38"/>
      <c r="C47" s="39"/>
      <c r="D47" s="39"/>
      <c r="E47" s="356" t="str">
        <f>E9</f>
        <v>SO 03 - úsek C</v>
      </c>
      <c r="F47" s="357"/>
      <c r="G47" s="357"/>
      <c r="H47" s="357"/>
      <c r="I47" s="114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4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 - Malá Chuchle</v>
      </c>
      <c r="G49" s="39"/>
      <c r="H49" s="39"/>
      <c r="I49" s="115" t="s">
        <v>27</v>
      </c>
      <c r="J49" s="116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4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5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4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4"/>
      <c r="J53" s="39"/>
      <c r="K53" s="42"/>
    </row>
    <row r="54" spans="2:11" s="1" customFormat="1" ht="29.25" customHeight="1">
      <c r="B54" s="38"/>
      <c r="C54" s="139" t="s">
        <v>104</v>
      </c>
      <c r="D54" s="48"/>
      <c r="E54" s="48"/>
      <c r="F54" s="48"/>
      <c r="G54" s="48"/>
      <c r="H54" s="48"/>
      <c r="I54" s="140"/>
      <c r="J54" s="141" t="s">
        <v>105</v>
      </c>
      <c r="K54" s="52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4"/>
      <c r="J55" s="39"/>
      <c r="K55" s="42"/>
    </row>
    <row r="56" spans="2:47" s="1" customFormat="1" ht="29.25" customHeight="1">
      <c r="B56" s="38"/>
      <c r="C56" s="142" t="s">
        <v>106</v>
      </c>
      <c r="D56" s="39"/>
      <c r="E56" s="39"/>
      <c r="F56" s="39"/>
      <c r="G56" s="39"/>
      <c r="H56" s="39"/>
      <c r="I56" s="114"/>
      <c r="J56" s="124">
        <f>J85</f>
        <v>0</v>
      </c>
      <c r="K56" s="42"/>
      <c r="AU56" s="21" t="s">
        <v>107</v>
      </c>
    </row>
    <row r="57" spans="2:11" s="7" customFormat="1" ht="24.75" customHeight="1">
      <c r="B57" s="143"/>
      <c r="C57" s="144"/>
      <c r="D57" s="145" t="s">
        <v>108</v>
      </c>
      <c r="E57" s="146"/>
      <c r="F57" s="146"/>
      <c r="G57" s="146"/>
      <c r="H57" s="146"/>
      <c r="I57" s="147"/>
      <c r="J57" s="148">
        <f>J86</f>
        <v>0</v>
      </c>
      <c r="K57" s="149"/>
    </row>
    <row r="58" spans="2:11" s="8" customFormat="1" ht="19.5" customHeight="1">
      <c r="B58" s="150"/>
      <c r="C58" s="151"/>
      <c r="D58" s="152" t="s">
        <v>109</v>
      </c>
      <c r="E58" s="153"/>
      <c r="F58" s="153"/>
      <c r="G58" s="153"/>
      <c r="H58" s="153"/>
      <c r="I58" s="154"/>
      <c r="J58" s="155">
        <f>J87</f>
        <v>0</v>
      </c>
      <c r="K58" s="156"/>
    </row>
    <row r="59" spans="2:11" s="8" customFormat="1" ht="19.5" customHeight="1">
      <c r="B59" s="150"/>
      <c r="C59" s="151"/>
      <c r="D59" s="152" t="s">
        <v>111</v>
      </c>
      <c r="E59" s="153"/>
      <c r="F59" s="153"/>
      <c r="G59" s="153"/>
      <c r="H59" s="153"/>
      <c r="I59" s="154"/>
      <c r="J59" s="155">
        <f>J118</f>
        <v>0</v>
      </c>
      <c r="K59" s="156"/>
    </row>
    <row r="60" spans="2:11" s="8" customFormat="1" ht="19.5" customHeight="1">
      <c r="B60" s="150"/>
      <c r="C60" s="151"/>
      <c r="D60" s="152" t="s">
        <v>112</v>
      </c>
      <c r="E60" s="153"/>
      <c r="F60" s="153"/>
      <c r="G60" s="153"/>
      <c r="H60" s="153"/>
      <c r="I60" s="154"/>
      <c r="J60" s="155">
        <f>J128</f>
        <v>0</v>
      </c>
      <c r="K60" s="156"/>
    </row>
    <row r="61" spans="2:11" s="8" customFormat="1" ht="19.5" customHeight="1">
      <c r="B61" s="150"/>
      <c r="C61" s="151"/>
      <c r="D61" s="152" t="s">
        <v>113</v>
      </c>
      <c r="E61" s="153"/>
      <c r="F61" s="153"/>
      <c r="G61" s="153"/>
      <c r="H61" s="153"/>
      <c r="I61" s="154"/>
      <c r="J61" s="155">
        <f>J129</f>
        <v>0</v>
      </c>
      <c r="K61" s="156"/>
    </row>
    <row r="62" spans="2:11" s="8" customFormat="1" ht="19.5" customHeight="1">
      <c r="B62" s="150"/>
      <c r="C62" s="151"/>
      <c r="D62" s="152" t="s">
        <v>447</v>
      </c>
      <c r="E62" s="153"/>
      <c r="F62" s="153"/>
      <c r="G62" s="153"/>
      <c r="H62" s="153"/>
      <c r="I62" s="154"/>
      <c r="J62" s="155">
        <f>J133</f>
        <v>0</v>
      </c>
      <c r="K62" s="156"/>
    </row>
    <row r="63" spans="2:11" s="8" customFormat="1" ht="19.5" customHeight="1">
      <c r="B63" s="150"/>
      <c r="C63" s="151"/>
      <c r="D63" s="152" t="s">
        <v>397</v>
      </c>
      <c r="E63" s="153"/>
      <c r="F63" s="153"/>
      <c r="G63" s="153"/>
      <c r="H63" s="153"/>
      <c r="I63" s="154"/>
      <c r="J63" s="155">
        <f>J136</f>
        <v>0</v>
      </c>
      <c r="K63" s="156"/>
    </row>
    <row r="64" spans="2:11" s="8" customFormat="1" ht="19.5" customHeight="1">
      <c r="B64" s="150"/>
      <c r="C64" s="151"/>
      <c r="D64" s="152" t="s">
        <v>116</v>
      </c>
      <c r="E64" s="153"/>
      <c r="F64" s="153"/>
      <c r="G64" s="153"/>
      <c r="H64" s="153"/>
      <c r="I64" s="154"/>
      <c r="J64" s="155">
        <f>J148</f>
        <v>0</v>
      </c>
      <c r="K64" s="156"/>
    </row>
    <row r="65" spans="2:11" s="8" customFormat="1" ht="19.5" customHeight="1">
      <c r="B65" s="150"/>
      <c r="C65" s="151"/>
      <c r="D65" s="152" t="s">
        <v>117</v>
      </c>
      <c r="E65" s="153"/>
      <c r="F65" s="153"/>
      <c r="G65" s="153"/>
      <c r="H65" s="153"/>
      <c r="I65" s="154"/>
      <c r="J65" s="155">
        <f>J161</f>
        <v>0</v>
      </c>
      <c r="K65" s="156"/>
    </row>
    <row r="66" spans="2:11" s="1" customFormat="1" ht="21.75" customHeight="1">
      <c r="B66" s="38"/>
      <c r="C66" s="39"/>
      <c r="D66" s="39"/>
      <c r="E66" s="39"/>
      <c r="F66" s="39"/>
      <c r="G66" s="39"/>
      <c r="H66" s="39"/>
      <c r="I66" s="114"/>
      <c r="J66" s="39"/>
      <c r="K66" s="42"/>
    </row>
    <row r="67" spans="2:11" s="1" customFormat="1" ht="6.75" customHeight="1">
      <c r="B67" s="53"/>
      <c r="C67" s="54"/>
      <c r="D67" s="54"/>
      <c r="E67" s="54"/>
      <c r="F67" s="54"/>
      <c r="G67" s="54"/>
      <c r="H67" s="54"/>
      <c r="I67" s="134"/>
      <c r="J67" s="54"/>
      <c r="K67" s="55"/>
    </row>
    <row r="71" spans="2:12" s="1" customFormat="1" ht="6.75" customHeight="1">
      <c r="B71" s="56"/>
      <c r="C71" s="57"/>
      <c r="D71" s="57"/>
      <c r="E71" s="57"/>
      <c r="F71" s="57"/>
      <c r="G71" s="57"/>
      <c r="H71" s="57"/>
      <c r="I71" s="137"/>
      <c r="J71" s="57"/>
      <c r="K71" s="57"/>
      <c r="L71" s="58"/>
    </row>
    <row r="72" spans="2:12" s="1" customFormat="1" ht="36.75" customHeight="1">
      <c r="B72" s="38"/>
      <c r="C72" s="59" t="s">
        <v>118</v>
      </c>
      <c r="D72" s="60"/>
      <c r="E72" s="60"/>
      <c r="F72" s="60"/>
      <c r="G72" s="60"/>
      <c r="H72" s="60"/>
      <c r="I72" s="157"/>
      <c r="J72" s="60"/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57"/>
      <c r="J73" s="60"/>
      <c r="K73" s="60"/>
      <c r="L73" s="58"/>
    </row>
    <row r="74" spans="2:12" s="1" customFormat="1" ht="14.25" customHeight="1">
      <c r="B74" s="38"/>
      <c r="C74" s="62" t="s">
        <v>18</v>
      </c>
      <c r="D74" s="60"/>
      <c r="E74" s="60"/>
      <c r="F74" s="60"/>
      <c r="G74" s="60"/>
      <c r="H74" s="60"/>
      <c r="I74" s="157"/>
      <c r="J74" s="60"/>
      <c r="K74" s="60"/>
      <c r="L74" s="58"/>
    </row>
    <row r="75" spans="2:12" s="1" customFormat="1" ht="22.5" customHeight="1">
      <c r="B75" s="38"/>
      <c r="C75" s="60"/>
      <c r="D75" s="60"/>
      <c r="E75" s="317" t="str">
        <f>E7</f>
        <v>Mariánskolázeňský potok - oprava koryta_vsII</v>
      </c>
      <c r="F75" s="160"/>
      <c r="G75" s="160"/>
      <c r="H75" s="160"/>
      <c r="I75" s="157"/>
      <c r="J75" s="60"/>
      <c r="K75" s="60"/>
      <c r="L75" s="58"/>
    </row>
    <row r="76" spans="2:12" s="1" customFormat="1" ht="14.25" customHeight="1">
      <c r="B76" s="38"/>
      <c r="C76" s="62" t="s">
        <v>100</v>
      </c>
      <c r="D76" s="60"/>
      <c r="E76" s="60"/>
      <c r="F76" s="60"/>
      <c r="G76" s="60"/>
      <c r="H76" s="60"/>
      <c r="I76" s="157"/>
      <c r="J76" s="60"/>
      <c r="K76" s="60"/>
      <c r="L76" s="58"/>
    </row>
    <row r="77" spans="2:12" s="1" customFormat="1" ht="23.25" customHeight="1">
      <c r="B77" s="38"/>
      <c r="C77" s="60"/>
      <c r="D77" s="60"/>
      <c r="E77" s="321" t="str">
        <f>E9</f>
        <v>SO 03 - úsek C</v>
      </c>
      <c r="F77" s="161"/>
      <c r="G77" s="161"/>
      <c r="H77" s="161"/>
      <c r="I77" s="157"/>
      <c r="J77" s="60"/>
      <c r="K77" s="60"/>
      <c r="L77" s="58"/>
    </row>
    <row r="78" spans="2:12" s="1" customFormat="1" ht="6.75" customHeight="1">
      <c r="B78" s="38"/>
      <c r="C78" s="60"/>
      <c r="D78" s="60"/>
      <c r="E78" s="60"/>
      <c r="F78" s="60"/>
      <c r="G78" s="60"/>
      <c r="H78" s="60"/>
      <c r="I78" s="157"/>
      <c r="J78" s="60"/>
      <c r="K78" s="60"/>
      <c r="L78" s="58"/>
    </row>
    <row r="79" spans="2:12" s="1" customFormat="1" ht="18" customHeight="1">
      <c r="B79" s="38"/>
      <c r="C79" s="62" t="s">
        <v>25</v>
      </c>
      <c r="D79" s="60"/>
      <c r="E79" s="60"/>
      <c r="F79" s="158" t="str">
        <f>F12</f>
        <v>Praha - Malá Chuchle</v>
      </c>
      <c r="G79" s="60"/>
      <c r="H79" s="60"/>
      <c r="I79" s="159" t="s">
        <v>27</v>
      </c>
      <c r="J79" s="70" t="str">
        <f>IF(J12="","",J12)</f>
        <v>19. 5. 2015</v>
      </c>
      <c r="K79" s="60"/>
      <c r="L79" s="58"/>
    </row>
    <row r="80" spans="2:12" s="1" customFormat="1" ht="6.75" customHeight="1">
      <c r="B80" s="38"/>
      <c r="C80" s="60"/>
      <c r="D80" s="60"/>
      <c r="E80" s="60"/>
      <c r="F80" s="60"/>
      <c r="G80" s="60"/>
      <c r="H80" s="60"/>
      <c r="I80" s="157"/>
      <c r="J80" s="60"/>
      <c r="K80" s="60"/>
      <c r="L80" s="58"/>
    </row>
    <row r="81" spans="2:12" s="1" customFormat="1" ht="15">
      <c r="B81" s="38"/>
      <c r="C81" s="62" t="s">
        <v>31</v>
      </c>
      <c r="D81" s="60"/>
      <c r="E81" s="60"/>
      <c r="F81" s="158" t="str">
        <f>E15</f>
        <v>Hlavní město Praha</v>
      </c>
      <c r="G81" s="60"/>
      <c r="H81" s="60"/>
      <c r="I81" s="159" t="s">
        <v>37</v>
      </c>
      <c r="J81" s="158" t="str">
        <f>E21</f>
        <v>Envicons s.r.o.</v>
      </c>
      <c r="K81" s="60"/>
      <c r="L81" s="58"/>
    </row>
    <row r="82" spans="2:12" s="1" customFormat="1" ht="14.25" customHeight="1">
      <c r="B82" s="38"/>
      <c r="C82" s="62" t="s">
        <v>35</v>
      </c>
      <c r="D82" s="60"/>
      <c r="E82" s="60"/>
      <c r="F82" s="158">
        <f>IF(E18="","",E18)</f>
      </c>
      <c r="G82" s="60"/>
      <c r="H82" s="60"/>
      <c r="I82" s="157"/>
      <c r="J82" s="60"/>
      <c r="K82" s="60"/>
      <c r="L82" s="58"/>
    </row>
    <row r="83" spans="2:12" s="1" customFormat="1" ht="9.75" customHeight="1">
      <c r="B83" s="38"/>
      <c r="C83" s="60"/>
      <c r="D83" s="60"/>
      <c r="E83" s="60"/>
      <c r="F83" s="60"/>
      <c r="G83" s="60"/>
      <c r="H83" s="60"/>
      <c r="I83" s="157"/>
      <c r="J83" s="60"/>
      <c r="K83" s="60"/>
      <c r="L83" s="58"/>
    </row>
    <row r="84" spans="2:20" s="9" customFormat="1" ht="29.25" customHeight="1">
      <c r="B84" s="162"/>
      <c r="C84" s="163" t="s">
        <v>119</v>
      </c>
      <c r="D84" s="164" t="s">
        <v>60</v>
      </c>
      <c r="E84" s="164" t="s">
        <v>56</v>
      </c>
      <c r="F84" s="164" t="s">
        <v>120</v>
      </c>
      <c r="G84" s="164" t="s">
        <v>121</v>
      </c>
      <c r="H84" s="164" t="s">
        <v>122</v>
      </c>
      <c r="I84" s="165" t="s">
        <v>123</v>
      </c>
      <c r="J84" s="164" t="s">
        <v>105</v>
      </c>
      <c r="K84" s="166" t="s">
        <v>124</v>
      </c>
      <c r="L84" s="167"/>
      <c r="M84" s="77" t="s">
        <v>125</v>
      </c>
      <c r="N84" s="78" t="s">
        <v>45</v>
      </c>
      <c r="O84" s="78" t="s">
        <v>126</v>
      </c>
      <c r="P84" s="78" t="s">
        <v>127</v>
      </c>
      <c r="Q84" s="78" t="s">
        <v>128</v>
      </c>
      <c r="R84" s="78" t="s">
        <v>129</v>
      </c>
      <c r="S84" s="78" t="s">
        <v>130</v>
      </c>
      <c r="T84" s="79" t="s">
        <v>131</v>
      </c>
    </row>
    <row r="85" spans="2:63" s="1" customFormat="1" ht="29.25" customHeight="1">
      <c r="B85" s="38"/>
      <c r="C85" s="83" t="s">
        <v>106</v>
      </c>
      <c r="D85" s="60"/>
      <c r="E85" s="60"/>
      <c r="F85" s="60"/>
      <c r="G85" s="60"/>
      <c r="H85" s="60"/>
      <c r="I85" s="157"/>
      <c r="J85" s="168">
        <f>BK85</f>
        <v>0</v>
      </c>
      <c r="K85" s="60"/>
      <c r="L85" s="58"/>
      <c r="M85" s="80"/>
      <c r="N85" s="81"/>
      <c r="O85" s="81"/>
      <c r="P85" s="169">
        <f>P86</f>
        <v>0</v>
      </c>
      <c r="Q85" s="81"/>
      <c r="R85" s="169">
        <f>R86</f>
        <v>63.16825424</v>
      </c>
      <c r="S85" s="81"/>
      <c r="T85" s="170">
        <f>T86</f>
        <v>0.098</v>
      </c>
      <c r="AT85" s="21" t="s">
        <v>74</v>
      </c>
      <c r="AU85" s="21" t="s">
        <v>107</v>
      </c>
      <c r="BK85" s="171">
        <f>BK86</f>
        <v>0</v>
      </c>
    </row>
    <row r="86" spans="2:63" s="10" customFormat="1" ht="36.75" customHeight="1">
      <c r="B86" s="172"/>
      <c r="C86" s="173"/>
      <c r="D86" s="174" t="s">
        <v>74</v>
      </c>
      <c r="E86" s="175" t="s">
        <v>132</v>
      </c>
      <c r="F86" s="175" t="s">
        <v>133</v>
      </c>
      <c r="G86" s="173"/>
      <c r="H86" s="173"/>
      <c r="I86" s="176"/>
      <c r="J86" s="177">
        <f>BK86</f>
        <v>0</v>
      </c>
      <c r="K86" s="173"/>
      <c r="L86" s="178"/>
      <c r="M86" s="179"/>
      <c r="N86" s="180"/>
      <c r="O86" s="180"/>
      <c r="P86" s="181">
        <f>P87+P118+P128+P129+P133+P136+P148+P161</f>
        <v>0</v>
      </c>
      <c r="Q86" s="180"/>
      <c r="R86" s="181">
        <f>R87+R118+R128+R129+R133+R136+R148+R161</f>
        <v>63.16825424</v>
      </c>
      <c r="S86" s="180"/>
      <c r="T86" s="182">
        <f>T87+T118+T128+T129+T133+T136+T148+T161</f>
        <v>0.098</v>
      </c>
      <c r="AR86" s="183" t="s">
        <v>24</v>
      </c>
      <c r="AT86" s="184" t="s">
        <v>74</v>
      </c>
      <c r="AU86" s="184" t="s">
        <v>75</v>
      </c>
      <c r="AY86" s="183" t="s">
        <v>134</v>
      </c>
      <c r="BK86" s="185">
        <f>BK87+BK118+BK128+BK129+BK133+BK136+BK148+BK161</f>
        <v>0</v>
      </c>
    </row>
    <row r="87" spans="2:63" s="10" customFormat="1" ht="19.5" customHeight="1">
      <c r="B87" s="172"/>
      <c r="C87" s="173"/>
      <c r="D87" s="186" t="s">
        <v>74</v>
      </c>
      <c r="E87" s="187" t="s">
        <v>24</v>
      </c>
      <c r="F87" s="187" t="s">
        <v>135</v>
      </c>
      <c r="G87" s="173"/>
      <c r="H87" s="173"/>
      <c r="I87" s="176"/>
      <c r="J87" s="188">
        <f>BK87</f>
        <v>0</v>
      </c>
      <c r="K87" s="173"/>
      <c r="L87" s="178"/>
      <c r="M87" s="179"/>
      <c r="N87" s="180"/>
      <c r="O87" s="180"/>
      <c r="P87" s="181">
        <f>SUM(P88:P117)</f>
        <v>0</v>
      </c>
      <c r="Q87" s="180"/>
      <c r="R87" s="181">
        <f>SUM(R88:R117)</f>
        <v>5.88875</v>
      </c>
      <c r="S87" s="180"/>
      <c r="T87" s="182">
        <f>SUM(T88:T117)</f>
        <v>0</v>
      </c>
      <c r="AR87" s="183" t="s">
        <v>24</v>
      </c>
      <c r="AT87" s="184" t="s">
        <v>74</v>
      </c>
      <c r="AU87" s="184" t="s">
        <v>24</v>
      </c>
      <c r="AY87" s="183" t="s">
        <v>134</v>
      </c>
      <c r="BK87" s="185">
        <f>SUM(BK88:BK117)</f>
        <v>0</v>
      </c>
    </row>
    <row r="88" spans="2:65" s="1" customFormat="1" ht="22.5" customHeight="1">
      <c r="B88" s="38"/>
      <c r="C88" s="189" t="s">
        <v>24</v>
      </c>
      <c r="D88" s="189" t="s">
        <v>136</v>
      </c>
      <c r="E88" s="190" t="s">
        <v>182</v>
      </c>
      <c r="F88" s="191" t="s">
        <v>183</v>
      </c>
      <c r="G88" s="192" t="s">
        <v>184</v>
      </c>
      <c r="H88" s="193">
        <v>77</v>
      </c>
      <c r="I88" s="194"/>
      <c r="J88" s="195">
        <f>ROUND(I88*H88,2)</f>
        <v>0</v>
      </c>
      <c r="K88" s="191" t="s">
        <v>22</v>
      </c>
      <c r="L88" s="58"/>
      <c r="M88" s="196" t="s">
        <v>22</v>
      </c>
      <c r="N88" s="197" t="s">
        <v>46</v>
      </c>
      <c r="O88" s="39"/>
      <c r="P88" s="198">
        <f>O88*H88</f>
        <v>0</v>
      </c>
      <c r="Q88" s="198">
        <v>0.01721</v>
      </c>
      <c r="R88" s="198">
        <f>Q88*H88</f>
        <v>1.32517</v>
      </c>
      <c r="S88" s="198">
        <v>0</v>
      </c>
      <c r="T88" s="199">
        <f>S88*H88</f>
        <v>0</v>
      </c>
      <c r="AR88" s="21" t="s">
        <v>141</v>
      </c>
      <c r="AT88" s="21" t="s">
        <v>136</v>
      </c>
      <c r="AU88" s="21" t="s">
        <v>84</v>
      </c>
      <c r="AY88" s="21" t="s">
        <v>134</v>
      </c>
      <c r="BE88" s="200">
        <f>IF(N88="základní",J88,0)</f>
        <v>0</v>
      </c>
      <c r="BF88" s="200">
        <f>IF(N88="snížená",J88,0)</f>
        <v>0</v>
      </c>
      <c r="BG88" s="200">
        <f>IF(N88="zákl. přenesená",J88,0)</f>
        <v>0</v>
      </c>
      <c r="BH88" s="200">
        <f>IF(N88="sníž. přenesená",J88,0)</f>
        <v>0</v>
      </c>
      <c r="BI88" s="200">
        <f>IF(N88="nulová",J88,0)</f>
        <v>0</v>
      </c>
      <c r="BJ88" s="21" t="s">
        <v>24</v>
      </c>
      <c r="BK88" s="200">
        <f>ROUND(I88*H88,2)</f>
        <v>0</v>
      </c>
      <c r="BL88" s="21" t="s">
        <v>141</v>
      </c>
      <c r="BM88" s="21" t="s">
        <v>448</v>
      </c>
    </row>
    <row r="89" spans="2:47" s="1" customFormat="1" ht="27">
      <c r="B89" s="38"/>
      <c r="C89" s="60"/>
      <c r="D89" s="204" t="s">
        <v>143</v>
      </c>
      <c r="E89" s="60"/>
      <c r="F89" s="205" t="s">
        <v>144</v>
      </c>
      <c r="G89" s="60"/>
      <c r="H89" s="60"/>
      <c r="I89" s="157"/>
      <c r="J89" s="60"/>
      <c r="K89" s="60"/>
      <c r="L89" s="58"/>
      <c r="M89" s="203"/>
      <c r="N89" s="39"/>
      <c r="O89" s="39"/>
      <c r="P89" s="39"/>
      <c r="Q89" s="39"/>
      <c r="R89" s="39"/>
      <c r="S89" s="39"/>
      <c r="T89" s="75"/>
      <c r="AT89" s="21" t="s">
        <v>143</v>
      </c>
      <c r="AU89" s="21" t="s">
        <v>84</v>
      </c>
    </row>
    <row r="90" spans="2:51" s="11" customFormat="1" ht="13.5">
      <c r="B90" s="206"/>
      <c r="C90" s="207"/>
      <c r="D90" s="201" t="s">
        <v>170</v>
      </c>
      <c r="E90" s="208" t="s">
        <v>22</v>
      </c>
      <c r="F90" s="209" t="s">
        <v>449</v>
      </c>
      <c r="G90" s="207"/>
      <c r="H90" s="210">
        <v>77</v>
      </c>
      <c r="I90" s="211"/>
      <c r="J90" s="207"/>
      <c r="K90" s="207"/>
      <c r="L90" s="212"/>
      <c r="M90" s="213"/>
      <c r="N90" s="214"/>
      <c r="O90" s="214"/>
      <c r="P90" s="214"/>
      <c r="Q90" s="214"/>
      <c r="R90" s="214"/>
      <c r="S90" s="214"/>
      <c r="T90" s="215"/>
      <c r="AT90" s="216" t="s">
        <v>170</v>
      </c>
      <c r="AU90" s="216" t="s">
        <v>84</v>
      </c>
      <c r="AV90" s="11" t="s">
        <v>84</v>
      </c>
      <c r="AW90" s="11" t="s">
        <v>39</v>
      </c>
      <c r="AX90" s="11" t="s">
        <v>24</v>
      </c>
      <c r="AY90" s="216" t="s">
        <v>134</v>
      </c>
    </row>
    <row r="91" spans="2:65" s="1" customFormat="1" ht="31.5" customHeight="1">
      <c r="B91" s="38"/>
      <c r="C91" s="189" t="s">
        <v>84</v>
      </c>
      <c r="D91" s="189" t="s">
        <v>136</v>
      </c>
      <c r="E91" s="190" t="s">
        <v>187</v>
      </c>
      <c r="F91" s="191" t="s">
        <v>188</v>
      </c>
      <c r="G91" s="192" t="s">
        <v>189</v>
      </c>
      <c r="H91" s="193">
        <v>160</v>
      </c>
      <c r="I91" s="194"/>
      <c r="J91" s="195">
        <f>ROUND(I91*H91,2)</f>
        <v>0</v>
      </c>
      <c r="K91" s="191" t="s">
        <v>140</v>
      </c>
      <c r="L91" s="58"/>
      <c r="M91" s="196" t="s">
        <v>22</v>
      </c>
      <c r="N91" s="197" t="s">
        <v>46</v>
      </c>
      <c r="O91" s="39"/>
      <c r="P91" s="198">
        <f>O91*H91</f>
        <v>0</v>
      </c>
      <c r="Q91" s="198">
        <v>0</v>
      </c>
      <c r="R91" s="198">
        <f>Q91*H91</f>
        <v>0</v>
      </c>
      <c r="S91" s="198">
        <v>0</v>
      </c>
      <c r="T91" s="199">
        <f>S91*H91</f>
        <v>0</v>
      </c>
      <c r="AR91" s="21" t="s">
        <v>141</v>
      </c>
      <c r="AT91" s="21" t="s">
        <v>136</v>
      </c>
      <c r="AU91" s="21" t="s">
        <v>84</v>
      </c>
      <c r="AY91" s="21" t="s">
        <v>134</v>
      </c>
      <c r="BE91" s="200">
        <f>IF(N91="základní",J91,0)</f>
        <v>0</v>
      </c>
      <c r="BF91" s="200">
        <f>IF(N91="snížená",J91,0)</f>
        <v>0</v>
      </c>
      <c r="BG91" s="200">
        <f>IF(N91="zákl. přenesená",J91,0)</f>
        <v>0</v>
      </c>
      <c r="BH91" s="200">
        <f>IF(N91="sníž. přenesená",J91,0)</f>
        <v>0</v>
      </c>
      <c r="BI91" s="200">
        <f>IF(N91="nulová",J91,0)</f>
        <v>0</v>
      </c>
      <c r="BJ91" s="21" t="s">
        <v>24</v>
      </c>
      <c r="BK91" s="200">
        <f>ROUND(I91*H91,2)</f>
        <v>0</v>
      </c>
      <c r="BL91" s="21" t="s">
        <v>141</v>
      </c>
      <c r="BM91" s="21" t="s">
        <v>450</v>
      </c>
    </row>
    <row r="92" spans="2:47" s="1" customFormat="1" ht="27">
      <c r="B92" s="38"/>
      <c r="C92" s="60"/>
      <c r="D92" s="204" t="s">
        <v>143</v>
      </c>
      <c r="E92" s="60"/>
      <c r="F92" s="205" t="s">
        <v>144</v>
      </c>
      <c r="G92" s="60"/>
      <c r="H92" s="60"/>
      <c r="I92" s="157"/>
      <c r="J92" s="60"/>
      <c r="K92" s="60"/>
      <c r="L92" s="58"/>
      <c r="M92" s="203"/>
      <c r="N92" s="39"/>
      <c r="O92" s="39"/>
      <c r="P92" s="39"/>
      <c r="Q92" s="39"/>
      <c r="R92" s="39"/>
      <c r="S92" s="39"/>
      <c r="T92" s="75"/>
      <c r="AT92" s="21" t="s">
        <v>143</v>
      </c>
      <c r="AU92" s="21" t="s">
        <v>84</v>
      </c>
    </row>
    <row r="93" spans="2:51" s="11" customFormat="1" ht="13.5">
      <c r="B93" s="206"/>
      <c r="C93" s="207"/>
      <c r="D93" s="201" t="s">
        <v>170</v>
      </c>
      <c r="E93" s="208" t="s">
        <v>22</v>
      </c>
      <c r="F93" s="209" t="s">
        <v>191</v>
      </c>
      <c r="G93" s="207"/>
      <c r="H93" s="210">
        <v>160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170</v>
      </c>
      <c r="AU93" s="216" t="s">
        <v>84</v>
      </c>
      <c r="AV93" s="11" t="s">
        <v>84</v>
      </c>
      <c r="AW93" s="11" t="s">
        <v>39</v>
      </c>
      <c r="AX93" s="11" t="s">
        <v>24</v>
      </c>
      <c r="AY93" s="216" t="s">
        <v>134</v>
      </c>
    </row>
    <row r="94" spans="2:65" s="1" customFormat="1" ht="31.5" customHeight="1">
      <c r="B94" s="38"/>
      <c r="C94" s="189" t="s">
        <v>148</v>
      </c>
      <c r="D94" s="189" t="s">
        <v>136</v>
      </c>
      <c r="E94" s="190" t="s">
        <v>193</v>
      </c>
      <c r="F94" s="191" t="s">
        <v>194</v>
      </c>
      <c r="G94" s="192" t="s">
        <v>195</v>
      </c>
      <c r="H94" s="193">
        <v>20</v>
      </c>
      <c r="I94" s="194"/>
      <c r="J94" s="195">
        <f>ROUND(I94*H94,2)</f>
        <v>0</v>
      </c>
      <c r="K94" s="191" t="s">
        <v>140</v>
      </c>
      <c r="L94" s="58"/>
      <c r="M94" s="196" t="s">
        <v>22</v>
      </c>
      <c r="N94" s="197" t="s">
        <v>46</v>
      </c>
      <c r="O94" s="39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1" t="s">
        <v>141</v>
      </c>
      <c r="AT94" s="21" t="s">
        <v>136</v>
      </c>
      <c r="AU94" s="21" t="s">
        <v>84</v>
      </c>
      <c r="AY94" s="21" t="s">
        <v>134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1" t="s">
        <v>24</v>
      </c>
      <c r="BK94" s="200">
        <f>ROUND(I94*H94,2)</f>
        <v>0</v>
      </c>
      <c r="BL94" s="21" t="s">
        <v>141</v>
      </c>
      <c r="BM94" s="21" t="s">
        <v>451</v>
      </c>
    </row>
    <row r="95" spans="2:65" s="1" customFormat="1" ht="57" customHeight="1">
      <c r="B95" s="38"/>
      <c r="C95" s="189" t="s">
        <v>141</v>
      </c>
      <c r="D95" s="189" t="s">
        <v>136</v>
      </c>
      <c r="E95" s="190" t="s">
        <v>198</v>
      </c>
      <c r="F95" s="191" t="s">
        <v>199</v>
      </c>
      <c r="G95" s="192" t="s">
        <v>184</v>
      </c>
      <c r="H95" s="193">
        <v>10</v>
      </c>
      <c r="I95" s="194"/>
      <c r="J95" s="195">
        <f>ROUND(I95*H95,2)</f>
        <v>0</v>
      </c>
      <c r="K95" s="191" t="s">
        <v>140</v>
      </c>
      <c r="L95" s="58"/>
      <c r="M95" s="196" t="s">
        <v>22</v>
      </c>
      <c r="N95" s="197" t="s">
        <v>46</v>
      </c>
      <c r="O95" s="39"/>
      <c r="P95" s="198">
        <f>O95*H95</f>
        <v>0</v>
      </c>
      <c r="Q95" s="198">
        <v>0.00868</v>
      </c>
      <c r="R95" s="198">
        <f>Q95*H95</f>
        <v>0.0868</v>
      </c>
      <c r="S95" s="198">
        <v>0</v>
      </c>
      <c r="T95" s="199">
        <f>S95*H95</f>
        <v>0</v>
      </c>
      <c r="AR95" s="21" t="s">
        <v>141</v>
      </c>
      <c r="AT95" s="21" t="s">
        <v>136</v>
      </c>
      <c r="AU95" s="21" t="s">
        <v>84</v>
      </c>
      <c r="AY95" s="21" t="s">
        <v>134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1" t="s">
        <v>24</v>
      </c>
      <c r="BK95" s="200">
        <f>ROUND(I95*H95,2)</f>
        <v>0</v>
      </c>
      <c r="BL95" s="21" t="s">
        <v>141</v>
      </c>
      <c r="BM95" s="21" t="s">
        <v>452</v>
      </c>
    </row>
    <row r="96" spans="2:47" s="1" customFormat="1" ht="27">
      <c r="B96" s="38"/>
      <c r="C96" s="60"/>
      <c r="D96" s="201" t="s">
        <v>143</v>
      </c>
      <c r="E96" s="60"/>
      <c r="F96" s="202" t="s">
        <v>453</v>
      </c>
      <c r="G96" s="60"/>
      <c r="H96" s="60"/>
      <c r="I96" s="157"/>
      <c r="J96" s="60"/>
      <c r="K96" s="60"/>
      <c r="L96" s="58"/>
      <c r="M96" s="203"/>
      <c r="N96" s="39"/>
      <c r="O96" s="39"/>
      <c r="P96" s="39"/>
      <c r="Q96" s="39"/>
      <c r="R96" s="39"/>
      <c r="S96" s="39"/>
      <c r="T96" s="75"/>
      <c r="AT96" s="21" t="s">
        <v>143</v>
      </c>
      <c r="AU96" s="21" t="s">
        <v>84</v>
      </c>
    </row>
    <row r="97" spans="2:65" s="1" customFormat="1" ht="69.75" customHeight="1">
      <c r="B97" s="38"/>
      <c r="C97" s="189" t="s">
        <v>156</v>
      </c>
      <c r="D97" s="189" t="s">
        <v>136</v>
      </c>
      <c r="E97" s="190" t="s">
        <v>202</v>
      </c>
      <c r="F97" s="191" t="s">
        <v>203</v>
      </c>
      <c r="G97" s="192" t="s">
        <v>184</v>
      </c>
      <c r="H97" s="193">
        <v>6</v>
      </c>
      <c r="I97" s="194"/>
      <c r="J97" s="195">
        <f>ROUND(I97*H97,2)</f>
        <v>0</v>
      </c>
      <c r="K97" s="191" t="s">
        <v>140</v>
      </c>
      <c r="L97" s="58"/>
      <c r="M97" s="196" t="s">
        <v>22</v>
      </c>
      <c r="N97" s="197" t="s">
        <v>46</v>
      </c>
      <c r="O97" s="39"/>
      <c r="P97" s="198">
        <f>O97*H97</f>
        <v>0</v>
      </c>
      <c r="Q97" s="198">
        <v>0.06053</v>
      </c>
      <c r="R97" s="198">
        <f>Q97*H97</f>
        <v>0.36318</v>
      </c>
      <c r="S97" s="198">
        <v>0</v>
      </c>
      <c r="T97" s="199">
        <f>S97*H97</f>
        <v>0</v>
      </c>
      <c r="AR97" s="21" t="s">
        <v>141</v>
      </c>
      <c r="AT97" s="21" t="s">
        <v>136</v>
      </c>
      <c r="AU97" s="21" t="s">
        <v>84</v>
      </c>
      <c r="AY97" s="21" t="s">
        <v>134</v>
      </c>
      <c r="BE97" s="200">
        <f>IF(N97="základní",J97,0)</f>
        <v>0</v>
      </c>
      <c r="BF97" s="200">
        <f>IF(N97="snížená",J97,0)</f>
        <v>0</v>
      </c>
      <c r="BG97" s="200">
        <f>IF(N97="zákl. přenesená",J97,0)</f>
        <v>0</v>
      </c>
      <c r="BH97" s="200">
        <f>IF(N97="sníž. přenesená",J97,0)</f>
        <v>0</v>
      </c>
      <c r="BI97" s="200">
        <f>IF(N97="nulová",J97,0)</f>
        <v>0</v>
      </c>
      <c r="BJ97" s="21" t="s">
        <v>24</v>
      </c>
      <c r="BK97" s="200">
        <f>ROUND(I97*H97,2)</f>
        <v>0</v>
      </c>
      <c r="BL97" s="21" t="s">
        <v>141</v>
      </c>
      <c r="BM97" s="21" t="s">
        <v>454</v>
      </c>
    </row>
    <row r="98" spans="2:47" s="1" customFormat="1" ht="27">
      <c r="B98" s="38"/>
      <c r="C98" s="60"/>
      <c r="D98" s="201" t="s">
        <v>143</v>
      </c>
      <c r="E98" s="60"/>
      <c r="F98" s="202" t="s">
        <v>453</v>
      </c>
      <c r="G98" s="60"/>
      <c r="H98" s="60"/>
      <c r="I98" s="157"/>
      <c r="J98" s="60"/>
      <c r="K98" s="60"/>
      <c r="L98" s="58"/>
      <c r="M98" s="203"/>
      <c r="N98" s="39"/>
      <c r="O98" s="39"/>
      <c r="P98" s="39"/>
      <c r="Q98" s="39"/>
      <c r="R98" s="39"/>
      <c r="S98" s="39"/>
      <c r="T98" s="75"/>
      <c r="AT98" s="21" t="s">
        <v>143</v>
      </c>
      <c r="AU98" s="21" t="s">
        <v>84</v>
      </c>
    </row>
    <row r="99" spans="2:65" s="1" customFormat="1" ht="57" customHeight="1">
      <c r="B99" s="38"/>
      <c r="C99" s="189" t="s">
        <v>160</v>
      </c>
      <c r="D99" s="189" t="s">
        <v>136</v>
      </c>
      <c r="E99" s="190" t="s">
        <v>205</v>
      </c>
      <c r="F99" s="191" t="s">
        <v>206</v>
      </c>
      <c r="G99" s="192" t="s">
        <v>167</v>
      </c>
      <c r="H99" s="193">
        <v>3</v>
      </c>
      <c r="I99" s="194"/>
      <c r="J99" s="195">
        <f>ROUND(I99*H99,2)</f>
        <v>0</v>
      </c>
      <c r="K99" s="191" t="s">
        <v>140</v>
      </c>
      <c r="L99" s="58"/>
      <c r="M99" s="196" t="s">
        <v>22</v>
      </c>
      <c r="N99" s="197" t="s">
        <v>46</v>
      </c>
      <c r="O99" s="39"/>
      <c r="P99" s="198">
        <f>O99*H99</f>
        <v>0</v>
      </c>
      <c r="Q99" s="198">
        <v>0</v>
      </c>
      <c r="R99" s="198">
        <f>Q99*H99</f>
        <v>0</v>
      </c>
      <c r="S99" s="198">
        <v>0</v>
      </c>
      <c r="T99" s="199">
        <f>S99*H99</f>
        <v>0</v>
      </c>
      <c r="AR99" s="21" t="s">
        <v>141</v>
      </c>
      <c r="AT99" s="21" t="s">
        <v>136</v>
      </c>
      <c r="AU99" s="21" t="s">
        <v>84</v>
      </c>
      <c r="AY99" s="21" t="s">
        <v>134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1" t="s">
        <v>24</v>
      </c>
      <c r="BK99" s="200">
        <f>ROUND(I99*H99,2)</f>
        <v>0</v>
      </c>
      <c r="BL99" s="21" t="s">
        <v>141</v>
      </c>
      <c r="BM99" s="21" t="s">
        <v>455</v>
      </c>
    </row>
    <row r="100" spans="2:47" s="1" customFormat="1" ht="27">
      <c r="B100" s="38"/>
      <c r="C100" s="60"/>
      <c r="D100" s="201" t="s">
        <v>143</v>
      </c>
      <c r="E100" s="60"/>
      <c r="F100" s="202" t="s">
        <v>453</v>
      </c>
      <c r="G100" s="60"/>
      <c r="H100" s="60"/>
      <c r="I100" s="157"/>
      <c r="J100" s="60"/>
      <c r="K100" s="60"/>
      <c r="L100" s="58"/>
      <c r="M100" s="203"/>
      <c r="N100" s="39"/>
      <c r="O100" s="39"/>
      <c r="P100" s="39"/>
      <c r="Q100" s="39"/>
      <c r="R100" s="39"/>
      <c r="S100" s="39"/>
      <c r="T100" s="75"/>
      <c r="AT100" s="21" t="s">
        <v>143</v>
      </c>
      <c r="AU100" s="21" t="s">
        <v>84</v>
      </c>
    </row>
    <row r="101" spans="2:65" s="1" customFormat="1" ht="31.5" customHeight="1">
      <c r="B101" s="38"/>
      <c r="C101" s="189" t="s">
        <v>164</v>
      </c>
      <c r="D101" s="189" t="s">
        <v>136</v>
      </c>
      <c r="E101" s="190" t="s">
        <v>456</v>
      </c>
      <c r="F101" s="191" t="s">
        <v>457</v>
      </c>
      <c r="G101" s="192" t="s">
        <v>151</v>
      </c>
      <c r="H101" s="193">
        <v>240</v>
      </c>
      <c r="I101" s="194"/>
      <c r="J101" s="195">
        <f>ROUND(I101*H101,2)</f>
        <v>0</v>
      </c>
      <c r="K101" s="191" t="s">
        <v>140</v>
      </c>
      <c r="L101" s="58"/>
      <c r="M101" s="196" t="s">
        <v>22</v>
      </c>
      <c r="N101" s="197" t="s">
        <v>46</v>
      </c>
      <c r="O101" s="39"/>
      <c r="P101" s="198">
        <f>O101*H101</f>
        <v>0</v>
      </c>
      <c r="Q101" s="198">
        <v>0.01714</v>
      </c>
      <c r="R101" s="198">
        <f>Q101*H101</f>
        <v>4.1136</v>
      </c>
      <c r="S101" s="198">
        <v>0</v>
      </c>
      <c r="T101" s="199">
        <f>S101*H101</f>
        <v>0</v>
      </c>
      <c r="AR101" s="21" t="s">
        <v>141</v>
      </c>
      <c r="AT101" s="21" t="s">
        <v>136</v>
      </c>
      <c r="AU101" s="21" t="s">
        <v>84</v>
      </c>
      <c r="AY101" s="21" t="s">
        <v>134</v>
      </c>
      <c r="BE101" s="200">
        <f>IF(N101="základní",J101,0)</f>
        <v>0</v>
      </c>
      <c r="BF101" s="200">
        <f>IF(N101="snížená",J101,0)</f>
        <v>0</v>
      </c>
      <c r="BG101" s="200">
        <f>IF(N101="zákl. přenesená",J101,0)</f>
        <v>0</v>
      </c>
      <c r="BH101" s="200">
        <f>IF(N101="sníž. přenesená",J101,0)</f>
        <v>0</v>
      </c>
      <c r="BI101" s="200">
        <f>IF(N101="nulová",J101,0)</f>
        <v>0</v>
      </c>
      <c r="BJ101" s="21" t="s">
        <v>24</v>
      </c>
      <c r="BK101" s="200">
        <f>ROUND(I101*H101,2)</f>
        <v>0</v>
      </c>
      <c r="BL101" s="21" t="s">
        <v>141</v>
      </c>
      <c r="BM101" s="21" t="s">
        <v>458</v>
      </c>
    </row>
    <row r="102" spans="2:47" s="1" customFormat="1" ht="27">
      <c r="B102" s="38"/>
      <c r="C102" s="60"/>
      <c r="D102" s="201" t="s">
        <v>143</v>
      </c>
      <c r="E102" s="60"/>
      <c r="F102" s="202" t="s">
        <v>459</v>
      </c>
      <c r="G102" s="60"/>
      <c r="H102" s="60"/>
      <c r="I102" s="157"/>
      <c r="J102" s="60"/>
      <c r="K102" s="60"/>
      <c r="L102" s="58"/>
      <c r="M102" s="203"/>
      <c r="N102" s="39"/>
      <c r="O102" s="39"/>
      <c r="P102" s="39"/>
      <c r="Q102" s="39"/>
      <c r="R102" s="39"/>
      <c r="S102" s="39"/>
      <c r="T102" s="75"/>
      <c r="AT102" s="21" t="s">
        <v>143</v>
      </c>
      <c r="AU102" s="21" t="s">
        <v>84</v>
      </c>
    </row>
    <row r="103" spans="2:65" s="1" customFormat="1" ht="44.25" customHeight="1">
      <c r="B103" s="38"/>
      <c r="C103" s="189" t="s">
        <v>172</v>
      </c>
      <c r="D103" s="189" t="s">
        <v>136</v>
      </c>
      <c r="E103" s="190" t="s">
        <v>241</v>
      </c>
      <c r="F103" s="191" t="s">
        <v>242</v>
      </c>
      <c r="G103" s="192" t="s">
        <v>167</v>
      </c>
      <c r="H103" s="193">
        <v>12.66</v>
      </c>
      <c r="I103" s="194"/>
      <c r="J103" s="195">
        <f>ROUND(I103*H103,2)</f>
        <v>0</v>
      </c>
      <c r="K103" s="191" t="s">
        <v>140</v>
      </c>
      <c r="L103" s="58"/>
      <c r="M103" s="196" t="s">
        <v>22</v>
      </c>
      <c r="N103" s="197" t="s">
        <v>46</v>
      </c>
      <c r="O103" s="39"/>
      <c r="P103" s="198">
        <f>O103*H103</f>
        <v>0</v>
      </c>
      <c r="Q103" s="198">
        <v>0</v>
      </c>
      <c r="R103" s="198">
        <f>Q103*H103</f>
        <v>0</v>
      </c>
      <c r="S103" s="198">
        <v>0</v>
      </c>
      <c r="T103" s="199">
        <f>S103*H103</f>
        <v>0</v>
      </c>
      <c r="AR103" s="21" t="s">
        <v>141</v>
      </c>
      <c r="AT103" s="21" t="s">
        <v>136</v>
      </c>
      <c r="AU103" s="21" t="s">
        <v>84</v>
      </c>
      <c r="AY103" s="21" t="s">
        <v>134</v>
      </c>
      <c r="BE103" s="200">
        <f>IF(N103="základní",J103,0)</f>
        <v>0</v>
      </c>
      <c r="BF103" s="200">
        <f>IF(N103="snížená",J103,0)</f>
        <v>0</v>
      </c>
      <c r="BG103" s="200">
        <f>IF(N103="zákl. přenesená",J103,0)</f>
        <v>0</v>
      </c>
      <c r="BH103" s="200">
        <f>IF(N103="sníž. přenesená",J103,0)</f>
        <v>0</v>
      </c>
      <c r="BI103" s="200">
        <f>IF(N103="nulová",J103,0)</f>
        <v>0</v>
      </c>
      <c r="BJ103" s="21" t="s">
        <v>24</v>
      </c>
      <c r="BK103" s="200">
        <f>ROUND(I103*H103,2)</f>
        <v>0</v>
      </c>
      <c r="BL103" s="21" t="s">
        <v>141</v>
      </c>
      <c r="BM103" s="21" t="s">
        <v>460</v>
      </c>
    </row>
    <row r="104" spans="2:47" s="1" customFormat="1" ht="27">
      <c r="B104" s="38"/>
      <c r="C104" s="60"/>
      <c r="D104" s="204" t="s">
        <v>143</v>
      </c>
      <c r="E104" s="60"/>
      <c r="F104" s="205" t="s">
        <v>453</v>
      </c>
      <c r="G104" s="60"/>
      <c r="H104" s="60"/>
      <c r="I104" s="157"/>
      <c r="J104" s="60"/>
      <c r="K104" s="60"/>
      <c r="L104" s="58"/>
      <c r="M104" s="203"/>
      <c r="N104" s="39"/>
      <c r="O104" s="39"/>
      <c r="P104" s="39"/>
      <c r="Q104" s="39"/>
      <c r="R104" s="39"/>
      <c r="S104" s="39"/>
      <c r="T104" s="75"/>
      <c r="AT104" s="21" t="s">
        <v>143</v>
      </c>
      <c r="AU104" s="21" t="s">
        <v>84</v>
      </c>
    </row>
    <row r="105" spans="2:51" s="11" customFormat="1" ht="13.5">
      <c r="B105" s="206"/>
      <c r="C105" s="207"/>
      <c r="D105" s="201" t="s">
        <v>170</v>
      </c>
      <c r="E105" s="208" t="s">
        <v>22</v>
      </c>
      <c r="F105" s="209" t="s">
        <v>461</v>
      </c>
      <c r="G105" s="207"/>
      <c r="H105" s="210">
        <v>12.66</v>
      </c>
      <c r="I105" s="211"/>
      <c r="J105" s="207"/>
      <c r="K105" s="207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170</v>
      </c>
      <c r="AU105" s="216" t="s">
        <v>84</v>
      </c>
      <c r="AV105" s="11" t="s">
        <v>84</v>
      </c>
      <c r="AW105" s="11" t="s">
        <v>39</v>
      </c>
      <c r="AX105" s="11" t="s">
        <v>24</v>
      </c>
      <c r="AY105" s="216" t="s">
        <v>134</v>
      </c>
    </row>
    <row r="106" spans="2:65" s="1" customFormat="1" ht="31.5" customHeight="1">
      <c r="B106" s="38"/>
      <c r="C106" s="189" t="s">
        <v>177</v>
      </c>
      <c r="D106" s="189" t="s">
        <v>136</v>
      </c>
      <c r="E106" s="190" t="s">
        <v>246</v>
      </c>
      <c r="F106" s="191" t="s">
        <v>247</v>
      </c>
      <c r="G106" s="192" t="s">
        <v>167</v>
      </c>
      <c r="H106" s="193">
        <v>12.66</v>
      </c>
      <c r="I106" s="194"/>
      <c r="J106" s="195">
        <f>ROUND(I106*H106,2)</f>
        <v>0</v>
      </c>
      <c r="K106" s="191" t="s">
        <v>140</v>
      </c>
      <c r="L106" s="58"/>
      <c r="M106" s="196" t="s">
        <v>22</v>
      </c>
      <c r="N106" s="197" t="s">
        <v>46</v>
      </c>
      <c r="O106" s="39"/>
      <c r="P106" s="198">
        <f>O106*H106</f>
        <v>0</v>
      </c>
      <c r="Q106" s="198">
        <v>0</v>
      </c>
      <c r="R106" s="198">
        <f>Q106*H106</f>
        <v>0</v>
      </c>
      <c r="S106" s="198">
        <v>0</v>
      </c>
      <c r="T106" s="199">
        <f>S106*H106</f>
        <v>0</v>
      </c>
      <c r="AR106" s="21" t="s">
        <v>141</v>
      </c>
      <c r="AT106" s="21" t="s">
        <v>136</v>
      </c>
      <c r="AU106" s="21" t="s">
        <v>84</v>
      </c>
      <c r="AY106" s="21" t="s">
        <v>134</v>
      </c>
      <c r="BE106" s="200">
        <f>IF(N106="základní",J106,0)</f>
        <v>0</v>
      </c>
      <c r="BF106" s="200">
        <f>IF(N106="snížená",J106,0)</f>
        <v>0</v>
      </c>
      <c r="BG106" s="200">
        <f>IF(N106="zákl. přenesená",J106,0)</f>
        <v>0</v>
      </c>
      <c r="BH106" s="200">
        <f>IF(N106="sníž. přenesená",J106,0)</f>
        <v>0</v>
      </c>
      <c r="BI106" s="200">
        <f>IF(N106="nulová",J106,0)</f>
        <v>0</v>
      </c>
      <c r="BJ106" s="21" t="s">
        <v>24</v>
      </c>
      <c r="BK106" s="200">
        <f>ROUND(I106*H106,2)</f>
        <v>0</v>
      </c>
      <c r="BL106" s="21" t="s">
        <v>141</v>
      </c>
      <c r="BM106" s="21" t="s">
        <v>462</v>
      </c>
    </row>
    <row r="107" spans="2:47" s="1" customFormat="1" ht="27">
      <c r="B107" s="38"/>
      <c r="C107" s="60"/>
      <c r="D107" s="204" t="s">
        <v>143</v>
      </c>
      <c r="E107" s="60"/>
      <c r="F107" s="205" t="s">
        <v>453</v>
      </c>
      <c r="G107" s="60"/>
      <c r="H107" s="60"/>
      <c r="I107" s="157"/>
      <c r="J107" s="60"/>
      <c r="K107" s="60"/>
      <c r="L107" s="58"/>
      <c r="M107" s="203"/>
      <c r="N107" s="39"/>
      <c r="O107" s="39"/>
      <c r="P107" s="39"/>
      <c r="Q107" s="39"/>
      <c r="R107" s="39"/>
      <c r="S107" s="39"/>
      <c r="T107" s="75"/>
      <c r="AT107" s="21" t="s">
        <v>143</v>
      </c>
      <c r="AU107" s="21" t="s">
        <v>84</v>
      </c>
    </row>
    <row r="108" spans="2:51" s="11" customFormat="1" ht="13.5">
      <c r="B108" s="206"/>
      <c r="C108" s="207"/>
      <c r="D108" s="201" t="s">
        <v>170</v>
      </c>
      <c r="E108" s="208" t="s">
        <v>22</v>
      </c>
      <c r="F108" s="209" t="s">
        <v>463</v>
      </c>
      <c r="G108" s="207"/>
      <c r="H108" s="210">
        <v>12.66</v>
      </c>
      <c r="I108" s="211"/>
      <c r="J108" s="207"/>
      <c r="K108" s="207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170</v>
      </c>
      <c r="AU108" s="216" t="s">
        <v>84</v>
      </c>
      <c r="AV108" s="11" t="s">
        <v>84</v>
      </c>
      <c r="AW108" s="11" t="s">
        <v>39</v>
      </c>
      <c r="AX108" s="11" t="s">
        <v>24</v>
      </c>
      <c r="AY108" s="216" t="s">
        <v>134</v>
      </c>
    </row>
    <row r="109" spans="2:65" s="1" customFormat="1" ht="44.25" customHeight="1">
      <c r="B109" s="38"/>
      <c r="C109" s="189" t="s">
        <v>29</v>
      </c>
      <c r="D109" s="189" t="s">
        <v>136</v>
      </c>
      <c r="E109" s="190" t="s">
        <v>250</v>
      </c>
      <c r="F109" s="191" t="s">
        <v>251</v>
      </c>
      <c r="G109" s="192" t="s">
        <v>167</v>
      </c>
      <c r="H109" s="193">
        <v>63.3</v>
      </c>
      <c r="I109" s="194"/>
      <c r="J109" s="195">
        <f>ROUND(I109*H109,2)</f>
        <v>0</v>
      </c>
      <c r="K109" s="191" t="s">
        <v>140</v>
      </c>
      <c r="L109" s="58"/>
      <c r="M109" s="196" t="s">
        <v>22</v>
      </c>
      <c r="N109" s="197" t="s">
        <v>46</v>
      </c>
      <c r="O109" s="39"/>
      <c r="P109" s="198">
        <f>O109*H109</f>
        <v>0</v>
      </c>
      <c r="Q109" s="198">
        <v>0</v>
      </c>
      <c r="R109" s="198">
        <f>Q109*H109</f>
        <v>0</v>
      </c>
      <c r="S109" s="198">
        <v>0</v>
      </c>
      <c r="T109" s="199">
        <f>S109*H109</f>
        <v>0</v>
      </c>
      <c r="AR109" s="21" t="s">
        <v>141</v>
      </c>
      <c r="AT109" s="21" t="s">
        <v>136</v>
      </c>
      <c r="AU109" s="21" t="s">
        <v>84</v>
      </c>
      <c r="AY109" s="21" t="s">
        <v>134</v>
      </c>
      <c r="BE109" s="200">
        <f>IF(N109="základní",J109,0)</f>
        <v>0</v>
      </c>
      <c r="BF109" s="200">
        <f>IF(N109="snížená",J109,0)</f>
        <v>0</v>
      </c>
      <c r="BG109" s="200">
        <f>IF(N109="zákl. přenesená",J109,0)</f>
        <v>0</v>
      </c>
      <c r="BH109" s="200">
        <f>IF(N109="sníž. přenesená",J109,0)</f>
        <v>0</v>
      </c>
      <c r="BI109" s="200">
        <f>IF(N109="nulová",J109,0)</f>
        <v>0</v>
      </c>
      <c r="BJ109" s="21" t="s">
        <v>24</v>
      </c>
      <c r="BK109" s="200">
        <f>ROUND(I109*H109,2)</f>
        <v>0</v>
      </c>
      <c r="BL109" s="21" t="s">
        <v>141</v>
      </c>
      <c r="BM109" s="21" t="s">
        <v>464</v>
      </c>
    </row>
    <row r="110" spans="2:47" s="1" customFormat="1" ht="27">
      <c r="B110" s="38"/>
      <c r="C110" s="60"/>
      <c r="D110" s="204" t="s">
        <v>143</v>
      </c>
      <c r="E110" s="60"/>
      <c r="F110" s="205" t="s">
        <v>453</v>
      </c>
      <c r="G110" s="60"/>
      <c r="H110" s="60"/>
      <c r="I110" s="157"/>
      <c r="J110" s="60"/>
      <c r="K110" s="60"/>
      <c r="L110" s="58"/>
      <c r="M110" s="203"/>
      <c r="N110" s="39"/>
      <c r="O110" s="39"/>
      <c r="P110" s="39"/>
      <c r="Q110" s="39"/>
      <c r="R110" s="39"/>
      <c r="S110" s="39"/>
      <c r="T110" s="75"/>
      <c r="AT110" s="21" t="s">
        <v>143</v>
      </c>
      <c r="AU110" s="21" t="s">
        <v>84</v>
      </c>
    </row>
    <row r="111" spans="2:51" s="11" customFormat="1" ht="13.5">
      <c r="B111" s="206"/>
      <c r="C111" s="207"/>
      <c r="D111" s="201" t="s">
        <v>170</v>
      </c>
      <c r="E111" s="208" t="s">
        <v>22</v>
      </c>
      <c r="F111" s="209" t="s">
        <v>465</v>
      </c>
      <c r="G111" s="207"/>
      <c r="H111" s="210">
        <v>63.3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170</v>
      </c>
      <c r="AU111" s="216" t="s">
        <v>84</v>
      </c>
      <c r="AV111" s="11" t="s">
        <v>84</v>
      </c>
      <c r="AW111" s="11" t="s">
        <v>39</v>
      </c>
      <c r="AX111" s="11" t="s">
        <v>24</v>
      </c>
      <c r="AY111" s="216" t="s">
        <v>134</v>
      </c>
    </row>
    <row r="112" spans="2:65" s="1" customFormat="1" ht="44.25" customHeight="1">
      <c r="B112" s="38"/>
      <c r="C112" s="189" t="s">
        <v>186</v>
      </c>
      <c r="D112" s="189" t="s">
        <v>136</v>
      </c>
      <c r="E112" s="190" t="s">
        <v>267</v>
      </c>
      <c r="F112" s="191" t="s">
        <v>268</v>
      </c>
      <c r="G112" s="192" t="s">
        <v>167</v>
      </c>
      <c r="H112" s="193">
        <v>12.66</v>
      </c>
      <c r="I112" s="194"/>
      <c r="J112" s="195">
        <f>ROUND(I112*H112,2)</f>
        <v>0</v>
      </c>
      <c r="K112" s="191" t="s">
        <v>140</v>
      </c>
      <c r="L112" s="58"/>
      <c r="M112" s="196" t="s">
        <v>22</v>
      </c>
      <c r="N112" s="197" t="s">
        <v>46</v>
      </c>
      <c r="O112" s="39"/>
      <c r="P112" s="198">
        <f>O112*H112</f>
        <v>0</v>
      </c>
      <c r="Q112" s="198">
        <v>0</v>
      </c>
      <c r="R112" s="198">
        <f>Q112*H112</f>
        <v>0</v>
      </c>
      <c r="S112" s="198">
        <v>0</v>
      </c>
      <c r="T112" s="199">
        <f>S112*H112</f>
        <v>0</v>
      </c>
      <c r="AR112" s="21" t="s">
        <v>141</v>
      </c>
      <c r="AT112" s="21" t="s">
        <v>136</v>
      </c>
      <c r="AU112" s="21" t="s">
        <v>84</v>
      </c>
      <c r="AY112" s="21" t="s">
        <v>134</v>
      </c>
      <c r="BE112" s="200">
        <f>IF(N112="základní",J112,0)</f>
        <v>0</v>
      </c>
      <c r="BF112" s="200">
        <f>IF(N112="snížená",J112,0)</f>
        <v>0</v>
      </c>
      <c r="BG112" s="200">
        <f>IF(N112="zákl. přenesená",J112,0)</f>
        <v>0</v>
      </c>
      <c r="BH112" s="200">
        <f>IF(N112="sníž. přenesená",J112,0)</f>
        <v>0</v>
      </c>
      <c r="BI112" s="200">
        <f>IF(N112="nulová",J112,0)</f>
        <v>0</v>
      </c>
      <c r="BJ112" s="21" t="s">
        <v>24</v>
      </c>
      <c r="BK112" s="200">
        <f>ROUND(I112*H112,2)</f>
        <v>0</v>
      </c>
      <c r="BL112" s="21" t="s">
        <v>141</v>
      </c>
      <c r="BM112" s="21" t="s">
        <v>466</v>
      </c>
    </row>
    <row r="113" spans="2:47" s="1" customFormat="1" ht="27">
      <c r="B113" s="38"/>
      <c r="C113" s="60"/>
      <c r="D113" s="204" t="s">
        <v>143</v>
      </c>
      <c r="E113" s="60"/>
      <c r="F113" s="205" t="s">
        <v>453</v>
      </c>
      <c r="G113" s="60"/>
      <c r="H113" s="60"/>
      <c r="I113" s="157"/>
      <c r="J113" s="60"/>
      <c r="K113" s="60"/>
      <c r="L113" s="58"/>
      <c r="M113" s="203"/>
      <c r="N113" s="39"/>
      <c r="O113" s="39"/>
      <c r="P113" s="39"/>
      <c r="Q113" s="39"/>
      <c r="R113" s="39"/>
      <c r="S113" s="39"/>
      <c r="T113" s="75"/>
      <c r="AT113" s="21" t="s">
        <v>143</v>
      </c>
      <c r="AU113" s="21" t="s">
        <v>84</v>
      </c>
    </row>
    <row r="114" spans="2:51" s="11" customFormat="1" ht="13.5">
      <c r="B114" s="206"/>
      <c r="C114" s="207"/>
      <c r="D114" s="201" t="s">
        <v>170</v>
      </c>
      <c r="E114" s="208" t="s">
        <v>22</v>
      </c>
      <c r="F114" s="209" t="s">
        <v>463</v>
      </c>
      <c r="G114" s="207"/>
      <c r="H114" s="210">
        <v>12.66</v>
      </c>
      <c r="I114" s="211"/>
      <c r="J114" s="207"/>
      <c r="K114" s="207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170</v>
      </c>
      <c r="AU114" s="216" t="s">
        <v>84</v>
      </c>
      <c r="AV114" s="11" t="s">
        <v>84</v>
      </c>
      <c r="AW114" s="11" t="s">
        <v>39</v>
      </c>
      <c r="AX114" s="11" t="s">
        <v>24</v>
      </c>
      <c r="AY114" s="216" t="s">
        <v>134</v>
      </c>
    </row>
    <row r="115" spans="2:65" s="1" customFormat="1" ht="44.25" customHeight="1">
      <c r="B115" s="38"/>
      <c r="C115" s="189" t="s">
        <v>192</v>
      </c>
      <c r="D115" s="189" t="s">
        <v>136</v>
      </c>
      <c r="E115" s="190" t="s">
        <v>272</v>
      </c>
      <c r="F115" s="191" t="s">
        <v>273</v>
      </c>
      <c r="G115" s="192" t="s">
        <v>167</v>
      </c>
      <c r="H115" s="193">
        <v>189.9</v>
      </c>
      <c r="I115" s="194"/>
      <c r="J115" s="195">
        <f>ROUND(I115*H115,2)</f>
        <v>0</v>
      </c>
      <c r="K115" s="191" t="s">
        <v>140</v>
      </c>
      <c r="L115" s="58"/>
      <c r="M115" s="196" t="s">
        <v>22</v>
      </c>
      <c r="N115" s="197" t="s">
        <v>46</v>
      </c>
      <c r="O115" s="39"/>
      <c r="P115" s="198">
        <f>O115*H115</f>
        <v>0</v>
      </c>
      <c r="Q115" s="198">
        <v>0</v>
      </c>
      <c r="R115" s="198">
        <f>Q115*H115</f>
        <v>0</v>
      </c>
      <c r="S115" s="198">
        <v>0</v>
      </c>
      <c r="T115" s="199">
        <f>S115*H115</f>
        <v>0</v>
      </c>
      <c r="AR115" s="21" t="s">
        <v>141</v>
      </c>
      <c r="AT115" s="21" t="s">
        <v>136</v>
      </c>
      <c r="AU115" s="21" t="s">
        <v>84</v>
      </c>
      <c r="AY115" s="21" t="s">
        <v>134</v>
      </c>
      <c r="BE115" s="200">
        <f>IF(N115="základní",J115,0)</f>
        <v>0</v>
      </c>
      <c r="BF115" s="200">
        <f>IF(N115="snížená",J115,0)</f>
        <v>0</v>
      </c>
      <c r="BG115" s="200">
        <f>IF(N115="zákl. přenesená",J115,0)</f>
        <v>0</v>
      </c>
      <c r="BH115" s="200">
        <f>IF(N115="sníž. přenesená",J115,0)</f>
        <v>0</v>
      </c>
      <c r="BI115" s="200">
        <f>IF(N115="nulová",J115,0)</f>
        <v>0</v>
      </c>
      <c r="BJ115" s="21" t="s">
        <v>24</v>
      </c>
      <c r="BK115" s="200">
        <f>ROUND(I115*H115,2)</f>
        <v>0</v>
      </c>
      <c r="BL115" s="21" t="s">
        <v>141</v>
      </c>
      <c r="BM115" s="21" t="s">
        <v>467</v>
      </c>
    </row>
    <row r="116" spans="2:47" s="1" customFormat="1" ht="27">
      <c r="B116" s="38"/>
      <c r="C116" s="60"/>
      <c r="D116" s="204" t="s">
        <v>143</v>
      </c>
      <c r="E116" s="60"/>
      <c r="F116" s="205" t="s">
        <v>453</v>
      </c>
      <c r="G116" s="60"/>
      <c r="H116" s="60"/>
      <c r="I116" s="157"/>
      <c r="J116" s="60"/>
      <c r="K116" s="60"/>
      <c r="L116" s="58"/>
      <c r="M116" s="203"/>
      <c r="N116" s="39"/>
      <c r="O116" s="39"/>
      <c r="P116" s="39"/>
      <c r="Q116" s="39"/>
      <c r="R116" s="39"/>
      <c r="S116" s="39"/>
      <c r="T116" s="75"/>
      <c r="AT116" s="21" t="s">
        <v>143</v>
      </c>
      <c r="AU116" s="21" t="s">
        <v>84</v>
      </c>
    </row>
    <row r="117" spans="2:51" s="11" customFormat="1" ht="13.5">
      <c r="B117" s="206"/>
      <c r="C117" s="207"/>
      <c r="D117" s="204" t="s">
        <v>170</v>
      </c>
      <c r="E117" s="227" t="s">
        <v>22</v>
      </c>
      <c r="F117" s="228" t="s">
        <v>468</v>
      </c>
      <c r="G117" s="207"/>
      <c r="H117" s="229">
        <v>189.9</v>
      </c>
      <c r="I117" s="211"/>
      <c r="J117" s="207"/>
      <c r="K117" s="207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170</v>
      </c>
      <c r="AU117" s="216" t="s">
        <v>84</v>
      </c>
      <c r="AV117" s="11" t="s">
        <v>84</v>
      </c>
      <c r="AW117" s="11" t="s">
        <v>39</v>
      </c>
      <c r="AX117" s="11" t="s">
        <v>24</v>
      </c>
      <c r="AY117" s="216" t="s">
        <v>134</v>
      </c>
    </row>
    <row r="118" spans="2:63" s="10" customFormat="1" ht="29.25" customHeight="1">
      <c r="B118" s="172"/>
      <c r="C118" s="173"/>
      <c r="D118" s="186" t="s">
        <v>74</v>
      </c>
      <c r="E118" s="187" t="s">
        <v>148</v>
      </c>
      <c r="F118" s="187" t="s">
        <v>318</v>
      </c>
      <c r="G118" s="173"/>
      <c r="H118" s="173"/>
      <c r="I118" s="176"/>
      <c r="J118" s="188">
        <f>BK118</f>
        <v>0</v>
      </c>
      <c r="K118" s="173"/>
      <c r="L118" s="178"/>
      <c r="M118" s="179"/>
      <c r="N118" s="180"/>
      <c r="O118" s="180"/>
      <c r="P118" s="181">
        <f>SUM(P119:P127)</f>
        <v>0</v>
      </c>
      <c r="Q118" s="180"/>
      <c r="R118" s="181">
        <f>SUM(R119:R127)</f>
        <v>21.84739824</v>
      </c>
      <c r="S118" s="180"/>
      <c r="T118" s="182">
        <f>SUM(T119:T127)</f>
        <v>0</v>
      </c>
      <c r="AR118" s="183" t="s">
        <v>24</v>
      </c>
      <c r="AT118" s="184" t="s">
        <v>74</v>
      </c>
      <c r="AU118" s="184" t="s">
        <v>24</v>
      </c>
      <c r="AY118" s="183" t="s">
        <v>134</v>
      </c>
      <c r="BK118" s="185">
        <f>SUM(BK119:BK127)</f>
        <v>0</v>
      </c>
    </row>
    <row r="119" spans="2:65" s="1" customFormat="1" ht="69.75" customHeight="1">
      <c r="B119" s="38"/>
      <c r="C119" s="189" t="s">
        <v>197</v>
      </c>
      <c r="D119" s="189" t="s">
        <v>136</v>
      </c>
      <c r="E119" s="190" t="s">
        <v>417</v>
      </c>
      <c r="F119" s="191" t="s">
        <v>418</v>
      </c>
      <c r="G119" s="192" t="s">
        <v>167</v>
      </c>
      <c r="H119" s="193">
        <v>6.696</v>
      </c>
      <c r="I119" s="194"/>
      <c r="J119" s="195">
        <f>ROUND(I119*H119,2)</f>
        <v>0</v>
      </c>
      <c r="K119" s="191" t="s">
        <v>140</v>
      </c>
      <c r="L119" s="58"/>
      <c r="M119" s="196" t="s">
        <v>22</v>
      </c>
      <c r="N119" s="197" t="s">
        <v>46</v>
      </c>
      <c r="O119" s="39"/>
      <c r="P119" s="198">
        <f>O119*H119</f>
        <v>0</v>
      </c>
      <c r="Q119" s="198">
        <v>3.09994</v>
      </c>
      <c r="R119" s="198">
        <f>Q119*H119</f>
        <v>20.75719824</v>
      </c>
      <c r="S119" s="198">
        <v>0</v>
      </c>
      <c r="T119" s="199">
        <f>S119*H119</f>
        <v>0</v>
      </c>
      <c r="AR119" s="21" t="s">
        <v>141</v>
      </c>
      <c r="AT119" s="21" t="s">
        <v>136</v>
      </c>
      <c r="AU119" s="21" t="s">
        <v>84</v>
      </c>
      <c r="AY119" s="21" t="s">
        <v>134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21" t="s">
        <v>24</v>
      </c>
      <c r="BK119" s="200">
        <f>ROUND(I119*H119,2)</f>
        <v>0</v>
      </c>
      <c r="BL119" s="21" t="s">
        <v>141</v>
      </c>
      <c r="BM119" s="21" t="s">
        <v>469</v>
      </c>
    </row>
    <row r="120" spans="2:47" s="1" customFormat="1" ht="27">
      <c r="B120" s="38"/>
      <c r="C120" s="60"/>
      <c r="D120" s="204" t="s">
        <v>143</v>
      </c>
      <c r="E120" s="60"/>
      <c r="F120" s="205" t="s">
        <v>453</v>
      </c>
      <c r="G120" s="60"/>
      <c r="H120" s="60"/>
      <c r="I120" s="157"/>
      <c r="J120" s="60"/>
      <c r="K120" s="60"/>
      <c r="L120" s="58"/>
      <c r="M120" s="203"/>
      <c r="N120" s="39"/>
      <c r="O120" s="39"/>
      <c r="P120" s="39"/>
      <c r="Q120" s="39"/>
      <c r="R120" s="39"/>
      <c r="S120" s="39"/>
      <c r="T120" s="75"/>
      <c r="AT120" s="21" t="s">
        <v>143</v>
      </c>
      <c r="AU120" s="21" t="s">
        <v>84</v>
      </c>
    </row>
    <row r="121" spans="2:51" s="11" customFormat="1" ht="13.5">
      <c r="B121" s="206"/>
      <c r="C121" s="207"/>
      <c r="D121" s="201" t="s">
        <v>170</v>
      </c>
      <c r="E121" s="208" t="s">
        <v>22</v>
      </c>
      <c r="F121" s="209" t="s">
        <v>470</v>
      </c>
      <c r="G121" s="207"/>
      <c r="H121" s="210">
        <v>6.696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170</v>
      </c>
      <c r="AU121" s="216" t="s">
        <v>84</v>
      </c>
      <c r="AV121" s="11" t="s">
        <v>84</v>
      </c>
      <c r="AW121" s="11" t="s">
        <v>39</v>
      </c>
      <c r="AX121" s="11" t="s">
        <v>24</v>
      </c>
      <c r="AY121" s="216" t="s">
        <v>134</v>
      </c>
    </row>
    <row r="122" spans="2:65" s="1" customFormat="1" ht="31.5" customHeight="1">
      <c r="B122" s="38"/>
      <c r="C122" s="217" t="s">
        <v>201</v>
      </c>
      <c r="D122" s="217" t="s">
        <v>294</v>
      </c>
      <c r="E122" s="218" t="s">
        <v>325</v>
      </c>
      <c r="F122" s="219" t="s">
        <v>326</v>
      </c>
      <c r="G122" s="220" t="s">
        <v>151</v>
      </c>
      <c r="H122" s="221">
        <v>23</v>
      </c>
      <c r="I122" s="222"/>
      <c r="J122" s="223">
        <f>ROUND(I122*H122,2)</f>
        <v>0</v>
      </c>
      <c r="K122" s="219" t="s">
        <v>140</v>
      </c>
      <c r="L122" s="224"/>
      <c r="M122" s="225" t="s">
        <v>22</v>
      </c>
      <c r="N122" s="226" t="s">
        <v>46</v>
      </c>
      <c r="O122" s="39"/>
      <c r="P122" s="198">
        <f>O122*H122</f>
        <v>0</v>
      </c>
      <c r="Q122" s="198">
        <v>0.0474</v>
      </c>
      <c r="R122" s="198">
        <f>Q122*H122</f>
        <v>1.0901999999999998</v>
      </c>
      <c r="S122" s="198">
        <v>0</v>
      </c>
      <c r="T122" s="199">
        <f>S122*H122</f>
        <v>0</v>
      </c>
      <c r="AR122" s="21" t="s">
        <v>172</v>
      </c>
      <c r="AT122" s="21" t="s">
        <v>294</v>
      </c>
      <c r="AU122" s="21" t="s">
        <v>84</v>
      </c>
      <c r="AY122" s="21" t="s">
        <v>134</v>
      </c>
      <c r="BE122" s="200">
        <f>IF(N122="základní",J122,0)</f>
        <v>0</v>
      </c>
      <c r="BF122" s="200">
        <f>IF(N122="snížená",J122,0)</f>
        <v>0</v>
      </c>
      <c r="BG122" s="200">
        <f>IF(N122="zákl. přenesená",J122,0)</f>
        <v>0</v>
      </c>
      <c r="BH122" s="200">
        <f>IF(N122="sníž. přenesená",J122,0)</f>
        <v>0</v>
      </c>
      <c r="BI122" s="200">
        <f>IF(N122="nulová",J122,0)</f>
        <v>0</v>
      </c>
      <c r="BJ122" s="21" t="s">
        <v>24</v>
      </c>
      <c r="BK122" s="200">
        <f>ROUND(I122*H122,2)</f>
        <v>0</v>
      </c>
      <c r="BL122" s="21" t="s">
        <v>141</v>
      </c>
      <c r="BM122" s="21" t="s">
        <v>471</v>
      </c>
    </row>
    <row r="123" spans="2:47" s="1" customFormat="1" ht="27">
      <c r="B123" s="38"/>
      <c r="C123" s="60"/>
      <c r="D123" s="204" t="s">
        <v>143</v>
      </c>
      <c r="E123" s="60"/>
      <c r="F123" s="205" t="s">
        <v>472</v>
      </c>
      <c r="G123" s="60"/>
      <c r="H123" s="60"/>
      <c r="I123" s="157"/>
      <c r="J123" s="60"/>
      <c r="K123" s="60"/>
      <c r="L123" s="58"/>
      <c r="M123" s="203"/>
      <c r="N123" s="39"/>
      <c r="O123" s="39"/>
      <c r="P123" s="39"/>
      <c r="Q123" s="39"/>
      <c r="R123" s="39"/>
      <c r="S123" s="39"/>
      <c r="T123" s="75"/>
      <c r="AT123" s="21" t="s">
        <v>143</v>
      </c>
      <c r="AU123" s="21" t="s">
        <v>84</v>
      </c>
    </row>
    <row r="124" spans="2:51" s="11" customFormat="1" ht="13.5">
      <c r="B124" s="206"/>
      <c r="C124" s="207"/>
      <c r="D124" s="201" t="s">
        <v>170</v>
      </c>
      <c r="E124" s="208" t="s">
        <v>22</v>
      </c>
      <c r="F124" s="209" t="s">
        <v>473</v>
      </c>
      <c r="G124" s="207"/>
      <c r="H124" s="210">
        <v>23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170</v>
      </c>
      <c r="AU124" s="216" t="s">
        <v>84</v>
      </c>
      <c r="AV124" s="11" t="s">
        <v>84</v>
      </c>
      <c r="AW124" s="11" t="s">
        <v>39</v>
      </c>
      <c r="AX124" s="11" t="s">
        <v>24</v>
      </c>
      <c r="AY124" s="216" t="s">
        <v>134</v>
      </c>
    </row>
    <row r="125" spans="2:65" s="1" customFormat="1" ht="57" customHeight="1">
      <c r="B125" s="38"/>
      <c r="C125" s="189" t="s">
        <v>10</v>
      </c>
      <c r="D125" s="189" t="s">
        <v>136</v>
      </c>
      <c r="E125" s="190" t="s">
        <v>341</v>
      </c>
      <c r="F125" s="191" t="s">
        <v>342</v>
      </c>
      <c r="G125" s="192" t="s">
        <v>167</v>
      </c>
      <c r="H125" s="193">
        <v>24.5</v>
      </c>
      <c r="I125" s="194"/>
      <c r="J125" s="195">
        <f>ROUND(I125*H125,2)</f>
        <v>0</v>
      </c>
      <c r="K125" s="191" t="s">
        <v>140</v>
      </c>
      <c r="L125" s="58"/>
      <c r="M125" s="196" t="s">
        <v>22</v>
      </c>
      <c r="N125" s="197" t="s">
        <v>46</v>
      </c>
      <c r="O125" s="39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AR125" s="21" t="s">
        <v>141</v>
      </c>
      <c r="AT125" s="21" t="s">
        <v>136</v>
      </c>
      <c r="AU125" s="21" t="s">
        <v>84</v>
      </c>
      <c r="AY125" s="21" t="s">
        <v>134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21" t="s">
        <v>24</v>
      </c>
      <c r="BK125" s="200">
        <f>ROUND(I125*H125,2)</f>
        <v>0</v>
      </c>
      <c r="BL125" s="21" t="s">
        <v>141</v>
      </c>
      <c r="BM125" s="21" t="s">
        <v>474</v>
      </c>
    </row>
    <row r="126" spans="2:47" s="1" customFormat="1" ht="27">
      <c r="B126" s="38"/>
      <c r="C126" s="60"/>
      <c r="D126" s="204" t="s">
        <v>143</v>
      </c>
      <c r="E126" s="60"/>
      <c r="F126" s="205" t="s">
        <v>459</v>
      </c>
      <c r="G126" s="60"/>
      <c r="H126" s="60"/>
      <c r="I126" s="157"/>
      <c r="J126" s="60"/>
      <c r="K126" s="60"/>
      <c r="L126" s="58"/>
      <c r="M126" s="203"/>
      <c r="N126" s="39"/>
      <c r="O126" s="39"/>
      <c r="P126" s="39"/>
      <c r="Q126" s="39"/>
      <c r="R126" s="39"/>
      <c r="S126" s="39"/>
      <c r="T126" s="75"/>
      <c r="AT126" s="21" t="s">
        <v>143</v>
      </c>
      <c r="AU126" s="21" t="s">
        <v>84</v>
      </c>
    </row>
    <row r="127" spans="2:51" s="11" customFormat="1" ht="13.5">
      <c r="B127" s="206"/>
      <c r="C127" s="207"/>
      <c r="D127" s="204" t="s">
        <v>170</v>
      </c>
      <c r="E127" s="227" t="s">
        <v>22</v>
      </c>
      <c r="F127" s="228" t="s">
        <v>475</v>
      </c>
      <c r="G127" s="207"/>
      <c r="H127" s="229">
        <v>24.5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170</v>
      </c>
      <c r="AU127" s="216" t="s">
        <v>84</v>
      </c>
      <c r="AV127" s="11" t="s">
        <v>84</v>
      </c>
      <c r="AW127" s="11" t="s">
        <v>39</v>
      </c>
      <c r="AX127" s="11" t="s">
        <v>24</v>
      </c>
      <c r="AY127" s="216" t="s">
        <v>134</v>
      </c>
    </row>
    <row r="128" spans="2:63" s="10" customFormat="1" ht="29.25" customHeight="1">
      <c r="B128" s="172"/>
      <c r="C128" s="173"/>
      <c r="D128" s="174" t="s">
        <v>74</v>
      </c>
      <c r="E128" s="230" t="s">
        <v>141</v>
      </c>
      <c r="F128" s="230" t="s">
        <v>346</v>
      </c>
      <c r="G128" s="173"/>
      <c r="H128" s="173"/>
      <c r="I128" s="176"/>
      <c r="J128" s="231">
        <f>BK128</f>
        <v>0</v>
      </c>
      <c r="K128" s="173"/>
      <c r="L128" s="178"/>
      <c r="M128" s="179"/>
      <c r="N128" s="180"/>
      <c r="O128" s="180"/>
      <c r="P128" s="181">
        <v>0</v>
      </c>
      <c r="Q128" s="180"/>
      <c r="R128" s="181">
        <v>0</v>
      </c>
      <c r="S128" s="180"/>
      <c r="T128" s="182">
        <v>0</v>
      </c>
      <c r="AR128" s="183" t="s">
        <v>24</v>
      </c>
      <c r="AT128" s="184" t="s">
        <v>74</v>
      </c>
      <c r="AU128" s="184" t="s">
        <v>24</v>
      </c>
      <c r="AY128" s="183" t="s">
        <v>134</v>
      </c>
      <c r="BK128" s="185">
        <v>0</v>
      </c>
    </row>
    <row r="129" spans="2:63" s="10" customFormat="1" ht="19.5" customHeight="1">
      <c r="B129" s="172"/>
      <c r="C129" s="173"/>
      <c r="D129" s="186" t="s">
        <v>74</v>
      </c>
      <c r="E129" s="187" t="s">
        <v>160</v>
      </c>
      <c r="F129" s="187" t="s">
        <v>362</v>
      </c>
      <c r="G129" s="173"/>
      <c r="H129" s="173"/>
      <c r="I129" s="176"/>
      <c r="J129" s="188">
        <f>BK129</f>
        <v>0</v>
      </c>
      <c r="K129" s="173"/>
      <c r="L129" s="178"/>
      <c r="M129" s="179"/>
      <c r="N129" s="180"/>
      <c r="O129" s="180"/>
      <c r="P129" s="181">
        <f>SUM(P130:P132)</f>
        <v>0</v>
      </c>
      <c r="Q129" s="180"/>
      <c r="R129" s="181">
        <f>SUM(R130:R132)</f>
        <v>0.9234</v>
      </c>
      <c r="S129" s="180"/>
      <c r="T129" s="182">
        <f>SUM(T130:T132)</f>
        <v>0</v>
      </c>
      <c r="AR129" s="183" t="s">
        <v>24</v>
      </c>
      <c r="AT129" s="184" t="s">
        <v>74</v>
      </c>
      <c r="AU129" s="184" t="s">
        <v>24</v>
      </c>
      <c r="AY129" s="183" t="s">
        <v>134</v>
      </c>
      <c r="BK129" s="185">
        <f>SUM(BK130:BK132)</f>
        <v>0</v>
      </c>
    </row>
    <row r="130" spans="2:65" s="1" customFormat="1" ht="31.5" customHeight="1">
      <c r="B130" s="38"/>
      <c r="C130" s="189" t="s">
        <v>209</v>
      </c>
      <c r="D130" s="189" t="s">
        <v>136</v>
      </c>
      <c r="E130" s="190" t="s">
        <v>421</v>
      </c>
      <c r="F130" s="191" t="s">
        <v>422</v>
      </c>
      <c r="G130" s="192" t="s">
        <v>139</v>
      </c>
      <c r="H130" s="193">
        <v>54</v>
      </c>
      <c r="I130" s="194"/>
      <c r="J130" s="195">
        <f>ROUND(I130*H130,2)</f>
        <v>0</v>
      </c>
      <c r="K130" s="191" t="s">
        <v>140</v>
      </c>
      <c r="L130" s="58"/>
      <c r="M130" s="196" t="s">
        <v>22</v>
      </c>
      <c r="N130" s="197" t="s">
        <v>46</v>
      </c>
      <c r="O130" s="39"/>
      <c r="P130" s="198">
        <f>O130*H130</f>
        <v>0</v>
      </c>
      <c r="Q130" s="198">
        <v>0.0171</v>
      </c>
      <c r="R130" s="198">
        <f>Q130*H130</f>
        <v>0.9234</v>
      </c>
      <c r="S130" s="198">
        <v>0</v>
      </c>
      <c r="T130" s="199">
        <f>S130*H130</f>
        <v>0</v>
      </c>
      <c r="AR130" s="21" t="s">
        <v>141</v>
      </c>
      <c r="AT130" s="21" t="s">
        <v>136</v>
      </c>
      <c r="AU130" s="21" t="s">
        <v>84</v>
      </c>
      <c r="AY130" s="21" t="s">
        <v>134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21" t="s">
        <v>24</v>
      </c>
      <c r="BK130" s="200">
        <f>ROUND(I130*H130,2)</f>
        <v>0</v>
      </c>
      <c r="BL130" s="21" t="s">
        <v>141</v>
      </c>
      <c r="BM130" s="21" t="s">
        <v>476</v>
      </c>
    </row>
    <row r="131" spans="2:47" s="1" customFormat="1" ht="27">
      <c r="B131" s="38"/>
      <c r="C131" s="60"/>
      <c r="D131" s="204" t="s">
        <v>143</v>
      </c>
      <c r="E131" s="60"/>
      <c r="F131" s="205" t="s">
        <v>453</v>
      </c>
      <c r="G131" s="60"/>
      <c r="H131" s="60"/>
      <c r="I131" s="157"/>
      <c r="J131" s="60"/>
      <c r="K131" s="60"/>
      <c r="L131" s="58"/>
      <c r="M131" s="203"/>
      <c r="N131" s="39"/>
      <c r="O131" s="39"/>
      <c r="P131" s="39"/>
      <c r="Q131" s="39"/>
      <c r="R131" s="39"/>
      <c r="S131" s="39"/>
      <c r="T131" s="75"/>
      <c r="AT131" s="21" t="s">
        <v>143</v>
      </c>
      <c r="AU131" s="21" t="s">
        <v>84</v>
      </c>
    </row>
    <row r="132" spans="2:51" s="11" customFormat="1" ht="13.5">
      <c r="B132" s="206"/>
      <c r="C132" s="207"/>
      <c r="D132" s="204" t="s">
        <v>170</v>
      </c>
      <c r="E132" s="227" t="s">
        <v>22</v>
      </c>
      <c r="F132" s="228" t="s">
        <v>477</v>
      </c>
      <c r="G132" s="207"/>
      <c r="H132" s="229">
        <v>54</v>
      </c>
      <c r="I132" s="211"/>
      <c r="J132" s="207"/>
      <c r="K132" s="207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170</v>
      </c>
      <c r="AU132" s="216" t="s">
        <v>84</v>
      </c>
      <c r="AV132" s="11" t="s">
        <v>84</v>
      </c>
      <c r="AW132" s="11" t="s">
        <v>39</v>
      </c>
      <c r="AX132" s="11" t="s">
        <v>24</v>
      </c>
      <c r="AY132" s="216" t="s">
        <v>134</v>
      </c>
    </row>
    <row r="133" spans="2:63" s="10" customFormat="1" ht="29.25" customHeight="1">
      <c r="B133" s="172"/>
      <c r="C133" s="173"/>
      <c r="D133" s="186" t="s">
        <v>74</v>
      </c>
      <c r="E133" s="187" t="s">
        <v>172</v>
      </c>
      <c r="F133" s="187" t="s">
        <v>478</v>
      </c>
      <c r="G133" s="173"/>
      <c r="H133" s="173"/>
      <c r="I133" s="176"/>
      <c r="J133" s="188">
        <f>BK133</f>
        <v>0</v>
      </c>
      <c r="K133" s="173"/>
      <c r="L133" s="178"/>
      <c r="M133" s="179"/>
      <c r="N133" s="180"/>
      <c r="O133" s="180"/>
      <c r="P133" s="181">
        <f>SUM(P134:P135)</f>
        <v>0</v>
      </c>
      <c r="Q133" s="180"/>
      <c r="R133" s="181">
        <f>SUM(R134:R135)</f>
        <v>34.507746000000004</v>
      </c>
      <c r="S133" s="180"/>
      <c r="T133" s="182">
        <f>SUM(T134:T135)</f>
        <v>0</v>
      </c>
      <c r="AR133" s="183" t="s">
        <v>24</v>
      </c>
      <c r="AT133" s="184" t="s">
        <v>74</v>
      </c>
      <c r="AU133" s="184" t="s">
        <v>24</v>
      </c>
      <c r="AY133" s="183" t="s">
        <v>134</v>
      </c>
      <c r="BK133" s="185">
        <f>SUM(BK134:BK135)</f>
        <v>0</v>
      </c>
    </row>
    <row r="134" spans="2:65" s="1" customFormat="1" ht="44.25" customHeight="1">
      <c r="B134" s="38"/>
      <c r="C134" s="189" t="s">
        <v>214</v>
      </c>
      <c r="D134" s="189" t="s">
        <v>136</v>
      </c>
      <c r="E134" s="190" t="s">
        <v>479</v>
      </c>
      <c r="F134" s="191" t="s">
        <v>480</v>
      </c>
      <c r="G134" s="192" t="s">
        <v>167</v>
      </c>
      <c r="H134" s="193">
        <v>12.6</v>
      </c>
      <c r="I134" s="194"/>
      <c r="J134" s="195">
        <f>ROUND(I134*H134,2)</f>
        <v>0</v>
      </c>
      <c r="K134" s="191" t="s">
        <v>22</v>
      </c>
      <c r="L134" s="58"/>
      <c r="M134" s="196" t="s">
        <v>22</v>
      </c>
      <c r="N134" s="197" t="s">
        <v>46</v>
      </c>
      <c r="O134" s="39"/>
      <c r="P134" s="198">
        <f>O134*H134</f>
        <v>0</v>
      </c>
      <c r="Q134" s="198">
        <v>2.73871</v>
      </c>
      <c r="R134" s="198">
        <f>Q134*H134</f>
        <v>34.507746000000004</v>
      </c>
      <c r="S134" s="198">
        <v>0</v>
      </c>
      <c r="T134" s="199">
        <f>S134*H134</f>
        <v>0</v>
      </c>
      <c r="AR134" s="21" t="s">
        <v>141</v>
      </c>
      <c r="AT134" s="21" t="s">
        <v>136</v>
      </c>
      <c r="AU134" s="21" t="s">
        <v>84</v>
      </c>
      <c r="AY134" s="21" t="s">
        <v>134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21" t="s">
        <v>24</v>
      </c>
      <c r="BK134" s="200">
        <f>ROUND(I134*H134,2)</f>
        <v>0</v>
      </c>
      <c r="BL134" s="21" t="s">
        <v>141</v>
      </c>
      <c r="BM134" s="21" t="s">
        <v>481</v>
      </c>
    </row>
    <row r="135" spans="2:47" s="1" customFormat="1" ht="27">
      <c r="B135" s="38"/>
      <c r="C135" s="60"/>
      <c r="D135" s="204" t="s">
        <v>143</v>
      </c>
      <c r="E135" s="60"/>
      <c r="F135" s="205" t="s">
        <v>482</v>
      </c>
      <c r="G135" s="60"/>
      <c r="H135" s="60"/>
      <c r="I135" s="157"/>
      <c r="J135" s="60"/>
      <c r="K135" s="60"/>
      <c r="L135" s="58"/>
      <c r="M135" s="203"/>
      <c r="N135" s="39"/>
      <c r="O135" s="39"/>
      <c r="P135" s="39"/>
      <c r="Q135" s="39"/>
      <c r="R135" s="39"/>
      <c r="S135" s="39"/>
      <c r="T135" s="75"/>
      <c r="AT135" s="21" t="s">
        <v>143</v>
      </c>
      <c r="AU135" s="21" t="s">
        <v>84</v>
      </c>
    </row>
    <row r="136" spans="2:63" s="10" customFormat="1" ht="29.25" customHeight="1">
      <c r="B136" s="172"/>
      <c r="C136" s="173"/>
      <c r="D136" s="186" t="s">
        <v>74</v>
      </c>
      <c r="E136" s="187" t="s">
        <v>177</v>
      </c>
      <c r="F136" s="187" t="s">
        <v>428</v>
      </c>
      <c r="G136" s="173"/>
      <c r="H136" s="173"/>
      <c r="I136" s="176"/>
      <c r="J136" s="188">
        <f>BK136</f>
        <v>0</v>
      </c>
      <c r="K136" s="173"/>
      <c r="L136" s="178"/>
      <c r="M136" s="179"/>
      <c r="N136" s="180"/>
      <c r="O136" s="180"/>
      <c r="P136" s="181">
        <f>SUM(P137:P147)</f>
        <v>0</v>
      </c>
      <c r="Q136" s="180"/>
      <c r="R136" s="181">
        <f>SUM(R137:R147)</f>
        <v>0.0009600000000000001</v>
      </c>
      <c r="S136" s="180"/>
      <c r="T136" s="182">
        <f>SUM(T137:T147)</f>
        <v>0.098</v>
      </c>
      <c r="AR136" s="183" t="s">
        <v>24</v>
      </c>
      <c r="AT136" s="184" t="s">
        <v>74</v>
      </c>
      <c r="AU136" s="184" t="s">
        <v>24</v>
      </c>
      <c r="AY136" s="183" t="s">
        <v>134</v>
      </c>
      <c r="BK136" s="185">
        <f>SUM(BK137:BK147)</f>
        <v>0</v>
      </c>
    </row>
    <row r="137" spans="2:65" s="1" customFormat="1" ht="31.5" customHeight="1">
      <c r="B137" s="38"/>
      <c r="C137" s="189" t="s">
        <v>219</v>
      </c>
      <c r="D137" s="189" t="s">
        <v>136</v>
      </c>
      <c r="E137" s="190" t="s">
        <v>429</v>
      </c>
      <c r="F137" s="191" t="s">
        <v>430</v>
      </c>
      <c r="G137" s="192" t="s">
        <v>139</v>
      </c>
      <c r="H137" s="193">
        <v>35.6</v>
      </c>
      <c r="I137" s="194"/>
      <c r="J137" s="195">
        <f>ROUND(I137*H137,2)</f>
        <v>0</v>
      </c>
      <c r="K137" s="191" t="s">
        <v>140</v>
      </c>
      <c r="L137" s="58"/>
      <c r="M137" s="196" t="s">
        <v>22</v>
      </c>
      <c r="N137" s="197" t="s">
        <v>46</v>
      </c>
      <c r="O137" s="39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AR137" s="21" t="s">
        <v>141</v>
      </c>
      <c r="AT137" s="21" t="s">
        <v>136</v>
      </c>
      <c r="AU137" s="21" t="s">
        <v>84</v>
      </c>
      <c r="AY137" s="21" t="s">
        <v>134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21" t="s">
        <v>24</v>
      </c>
      <c r="BK137" s="200">
        <f>ROUND(I137*H137,2)</f>
        <v>0</v>
      </c>
      <c r="BL137" s="21" t="s">
        <v>141</v>
      </c>
      <c r="BM137" s="21" t="s">
        <v>483</v>
      </c>
    </row>
    <row r="138" spans="2:47" s="1" customFormat="1" ht="27">
      <c r="B138" s="38"/>
      <c r="C138" s="60"/>
      <c r="D138" s="204" t="s">
        <v>143</v>
      </c>
      <c r="E138" s="60"/>
      <c r="F138" s="205" t="s">
        <v>453</v>
      </c>
      <c r="G138" s="60"/>
      <c r="H138" s="60"/>
      <c r="I138" s="157"/>
      <c r="J138" s="60"/>
      <c r="K138" s="60"/>
      <c r="L138" s="58"/>
      <c r="M138" s="203"/>
      <c r="N138" s="39"/>
      <c r="O138" s="39"/>
      <c r="P138" s="39"/>
      <c r="Q138" s="39"/>
      <c r="R138" s="39"/>
      <c r="S138" s="39"/>
      <c r="T138" s="75"/>
      <c r="AT138" s="21" t="s">
        <v>143</v>
      </c>
      <c r="AU138" s="21" t="s">
        <v>84</v>
      </c>
    </row>
    <row r="139" spans="2:51" s="11" customFormat="1" ht="13.5">
      <c r="B139" s="206"/>
      <c r="C139" s="207"/>
      <c r="D139" s="201" t="s">
        <v>170</v>
      </c>
      <c r="E139" s="208" t="s">
        <v>22</v>
      </c>
      <c r="F139" s="209" t="s">
        <v>432</v>
      </c>
      <c r="G139" s="207"/>
      <c r="H139" s="210">
        <v>35.6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170</v>
      </c>
      <c r="AU139" s="216" t="s">
        <v>84</v>
      </c>
      <c r="AV139" s="11" t="s">
        <v>84</v>
      </c>
      <c r="AW139" s="11" t="s">
        <v>39</v>
      </c>
      <c r="AX139" s="11" t="s">
        <v>24</v>
      </c>
      <c r="AY139" s="216" t="s">
        <v>134</v>
      </c>
    </row>
    <row r="140" spans="2:65" s="1" customFormat="1" ht="22.5" customHeight="1">
      <c r="B140" s="38"/>
      <c r="C140" s="189" t="s">
        <v>225</v>
      </c>
      <c r="D140" s="189" t="s">
        <v>136</v>
      </c>
      <c r="E140" s="190" t="s">
        <v>484</v>
      </c>
      <c r="F140" s="191" t="s">
        <v>485</v>
      </c>
      <c r="G140" s="192" t="s">
        <v>184</v>
      </c>
      <c r="H140" s="193">
        <v>48</v>
      </c>
      <c r="I140" s="194"/>
      <c r="J140" s="195">
        <f>ROUND(I140*H140,2)</f>
        <v>0</v>
      </c>
      <c r="K140" s="191" t="s">
        <v>140</v>
      </c>
      <c r="L140" s="58"/>
      <c r="M140" s="196" t="s">
        <v>22</v>
      </c>
      <c r="N140" s="197" t="s">
        <v>46</v>
      </c>
      <c r="O140" s="39"/>
      <c r="P140" s="198">
        <f>O140*H140</f>
        <v>0</v>
      </c>
      <c r="Q140" s="198">
        <v>2E-05</v>
      </c>
      <c r="R140" s="198">
        <f>Q140*H140</f>
        <v>0.0009600000000000001</v>
      </c>
      <c r="S140" s="198">
        <v>0.001</v>
      </c>
      <c r="T140" s="199">
        <f>S140*H140</f>
        <v>0.048</v>
      </c>
      <c r="AR140" s="21" t="s">
        <v>141</v>
      </c>
      <c r="AT140" s="21" t="s">
        <v>136</v>
      </c>
      <c r="AU140" s="21" t="s">
        <v>84</v>
      </c>
      <c r="AY140" s="21" t="s">
        <v>134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21" t="s">
        <v>24</v>
      </c>
      <c r="BK140" s="200">
        <f>ROUND(I140*H140,2)</f>
        <v>0</v>
      </c>
      <c r="BL140" s="21" t="s">
        <v>141</v>
      </c>
      <c r="BM140" s="21" t="s">
        <v>486</v>
      </c>
    </row>
    <row r="141" spans="2:47" s="1" customFormat="1" ht="27">
      <c r="B141" s="38"/>
      <c r="C141" s="60"/>
      <c r="D141" s="204" t="s">
        <v>143</v>
      </c>
      <c r="E141" s="60"/>
      <c r="F141" s="205" t="s">
        <v>459</v>
      </c>
      <c r="G141" s="60"/>
      <c r="H141" s="60"/>
      <c r="I141" s="157"/>
      <c r="J141" s="60"/>
      <c r="K141" s="60"/>
      <c r="L141" s="58"/>
      <c r="M141" s="203"/>
      <c r="N141" s="39"/>
      <c r="O141" s="39"/>
      <c r="P141" s="39"/>
      <c r="Q141" s="39"/>
      <c r="R141" s="39"/>
      <c r="S141" s="39"/>
      <c r="T141" s="75"/>
      <c r="AT141" s="21" t="s">
        <v>143</v>
      </c>
      <c r="AU141" s="21" t="s">
        <v>84</v>
      </c>
    </row>
    <row r="142" spans="2:51" s="11" customFormat="1" ht="13.5">
      <c r="B142" s="206"/>
      <c r="C142" s="207"/>
      <c r="D142" s="201" t="s">
        <v>170</v>
      </c>
      <c r="E142" s="208" t="s">
        <v>22</v>
      </c>
      <c r="F142" s="209" t="s">
        <v>487</v>
      </c>
      <c r="G142" s="207"/>
      <c r="H142" s="210">
        <v>48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170</v>
      </c>
      <c r="AU142" s="216" t="s">
        <v>84</v>
      </c>
      <c r="AV142" s="11" t="s">
        <v>84</v>
      </c>
      <c r="AW142" s="11" t="s">
        <v>39</v>
      </c>
      <c r="AX142" s="11" t="s">
        <v>24</v>
      </c>
      <c r="AY142" s="216" t="s">
        <v>134</v>
      </c>
    </row>
    <row r="143" spans="2:65" s="1" customFormat="1" ht="22.5" customHeight="1">
      <c r="B143" s="38"/>
      <c r="C143" s="189" t="s">
        <v>230</v>
      </c>
      <c r="D143" s="189" t="s">
        <v>136</v>
      </c>
      <c r="E143" s="190" t="s">
        <v>488</v>
      </c>
      <c r="F143" s="191" t="s">
        <v>489</v>
      </c>
      <c r="G143" s="192" t="s">
        <v>337</v>
      </c>
      <c r="H143" s="193">
        <v>0.05</v>
      </c>
      <c r="I143" s="194"/>
      <c r="J143" s="195">
        <f>ROUND(I143*H143,2)</f>
        <v>0</v>
      </c>
      <c r="K143" s="191" t="s">
        <v>22</v>
      </c>
      <c r="L143" s="58"/>
      <c r="M143" s="196" t="s">
        <v>22</v>
      </c>
      <c r="N143" s="197" t="s">
        <v>46</v>
      </c>
      <c r="O143" s="39"/>
      <c r="P143" s="198">
        <f>O143*H143</f>
        <v>0</v>
      </c>
      <c r="Q143" s="198">
        <v>0</v>
      </c>
      <c r="R143" s="198">
        <f>Q143*H143</f>
        <v>0</v>
      </c>
      <c r="S143" s="198">
        <v>1</v>
      </c>
      <c r="T143" s="199">
        <f>S143*H143</f>
        <v>0.05</v>
      </c>
      <c r="AR143" s="21" t="s">
        <v>141</v>
      </c>
      <c r="AT143" s="21" t="s">
        <v>136</v>
      </c>
      <c r="AU143" s="21" t="s">
        <v>84</v>
      </c>
      <c r="AY143" s="21" t="s">
        <v>134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21" t="s">
        <v>24</v>
      </c>
      <c r="BK143" s="200">
        <f>ROUND(I143*H143,2)</f>
        <v>0</v>
      </c>
      <c r="BL143" s="21" t="s">
        <v>141</v>
      </c>
      <c r="BM143" s="21" t="s">
        <v>490</v>
      </c>
    </row>
    <row r="144" spans="2:47" s="1" customFormat="1" ht="27">
      <c r="B144" s="38"/>
      <c r="C144" s="60"/>
      <c r="D144" s="201" t="s">
        <v>143</v>
      </c>
      <c r="E144" s="60"/>
      <c r="F144" s="202" t="s">
        <v>491</v>
      </c>
      <c r="G144" s="60"/>
      <c r="H144" s="60"/>
      <c r="I144" s="157"/>
      <c r="J144" s="60"/>
      <c r="K144" s="60"/>
      <c r="L144" s="58"/>
      <c r="M144" s="203"/>
      <c r="N144" s="39"/>
      <c r="O144" s="39"/>
      <c r="P144" s="39"/>
      <c r="Q144" s="39"/>
      <c r="R144" s="39"/>
      <c r="S144" s="39"/>
      <c r="T144" s="75"/>
      <c r="AT144" s="21" t="s">
        <v>143</v>
      </c>
      <c r="AU144" s="21" t="s">
        <v>84</v>
      </c>
    </row>
    <row r="145" spans="2:65" s="1" customFormat="1" ht="22.5" customHeight="1">
      <c r="B145" s="38"/>
      <c r="C145" s="189" t="s">
        <v>9</v>
      </c>
      <c r="D145" s="189" t="s">
        <v>136</v>
      </c>
      <c r="E145" s="190" t="s">
        <v>433</v>
      </c>
      <c r="F145" s="191" t="s">
        <v>434</v>
      </c>
      <c r="G145" s="192" t="s">
        <v>139</v>
      </c>
      <c r="H145" s="193">
        <v>54</v>
      </c>
      <c r="I145" s="194"/>
      <c r="J145" s="195">
        <f>ROUND(I145*H145,2)</f>
        <v>0</v>
      </c>
      <c r="K145" s="191" t="s">
        <v>140</v>
      </c>
      <c r="L145" s="58"/>
      <c r="M145" s="196" t="s">
        <v>22</v>
      </c>
      <c r="N145" s="197" t="s">
        <v>46</v>
      </c>
      <c r="O145" s="39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AR145" s="21" t="s">
        <v>141</v>
      </c>
      <c r="AT145" s="21" t="s">
        <v>136</v>
      </c>
      <c r="AU145" s="21" t="s">
        <v>84</v>
      </c>
      <c r="AY145" s="21" t="s">
        <v>134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21" t="s">
        <v>24</v>
      </c>
      <c r="BK145" s="200">
        <f>ROUND(I145*H145,2)</f>
        <v>0</v>
      </c>
      <c r="BL145" s="21" t="s">
        <v>141</v>
      </c>
      <c r="BM145" s="21" t="s">
        <v>492</v>
      </c>
    </row>
    <row r="146" spans="2:47" s="1" customFormat="1" ht="27">
      <c r="B146" s="38"/>
      <c r="C146" s="60"/>
      <c r="D146" s="204" t="s">
        <v>143</v>
      </c>
      <c r="E146" s="60"/>
      <c r="F146" s="205" t="s">
        <v>453</v>
      </c>
      <c r="G146" s="60"/>
      <c r="H146" s="60"/>
      <c r="I146" s="157"/>
      <c r="J146" s="60"/>
      <c r="K146" s="60"/>
      <c r="L146" s="58"/>
      <c r="M146" s="203"/>
      <c r="N146" s="39"/>
      <c r="O146" s="39"/>
      <c r="P146" s="39"/>
      <c r="Q146" s="39"/>
      <c r="R146" s="39"/>
      <c r="S146" s="39"/>
      <c r="T146" s="75"/>
      <c r="AT146" s="21" t="s">
        <v>143</v>
      </c>
      <c r="AU146" s="21" t="s">
        <v>84</v>
      </c>
    </row>
    <row r="147" spans="2:51" s="11" customFormat="1" ht="13.5">
      <c r="B147" s="206"/>
      <c r="C147" s="207"/>
      <c r="D147" s="204" t="s">
        <v>170</v>
      </c>
      <c r="E147" s="227" t="s">
        <v>22</v>
      </c>
      <c r="F147" s="228" t="s">
        <v>477</v>
      </c>
      <c r="G147" s="207"/>
      <c r="H147" s="229">
        <v>54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170</v>
      </c>
      <c r="AU147" s="216" t="s">
        <v>84</v>
      </c>
      <c r="AV147" s="11" t="s">
        <v>84</v>
      </c>
      <c r="AW147" s="11" t="s">
        <v>39</v>
      </c>
      <c r="AX147" s="11" t="s">
        <v>24</v>
      </c>
      <c r="AY147" s="216" t="s">
        <v>134</v>
      </c>
    </row>
    <row r="148" spans="2:63" s="10" customFormat="1" ht="29.25" customHeight="1">
      <c r="B148" s="172"/>
      <c r="C148" s="173"/>
      <c r="D148" s="186" t="s">
        <v>74</v>
      </c>
      <c r="E148" s="187" t="s">
        <v>366</v>
      </c>
      <c r="F148" s="187" t="s">
        <v>367</v>
      </c>
      <c r="G148" s="173"/>
      <c r="H148" s="173"/>
      <c r="I148" s="176"/>
      <c r="J148" s="188">
        <f>BK148</f>
        <v>0</v>
      </c>
      <c r="K148" s="173"/>
      <c r="L148" s="178"/>
      <c r="M148" s="179"/>
      <c r="N148" s="180"/>
      <c r="O148" s="180"/>
      <c r="P148" s="181">
        <f>SUM(P149:P160)</f>
        <v>0</v>
      </c>
      <c r="Q148" s="180"/>
      <c r="R148" s="181">
        <f>SUM(R149:R160)</f>
        <v>0</v>
      </c>
      <c r="S148" s="180"/>
      <c r="T148" s="182">
        <f>SUM(T149:T160)</f>
        <v>0</v>
      </c>
      <c r="AR148" s="183" t="s">
        <v>24</v>
      </c>
      <c r="AT148" s="184" t="s">
        <v>74</v>
      </c>
      <c r="AU148" s="184" t="s">
        <v>24</v>
      </c>
      <c r="AY148" s="183" t="s">
        <v>134</v>
      </c>
      <c r="BK148" s="185">
        <f>SUM(BK149:BK160)</f>
        <v>0</v>
      </c>
    </row>
    <row r="149" spans="2:65" s="1" customFormat="1" ht="31.5" customHeight="1">
      <c r="B149" s="38"/>
      <c r="C149" s="189" t="s">
        <v>240</v>
      </c>
      <c r="D149" s="189" t="s">
        <v>136</v>
      </c>
      <c r="E149" s="190" t="s">
        <v>369</v>
      </c>
      <c r="F149" s="191" t="s">
        <v>370</v>
      </c>
      <c r="G149" s="192" t="s">
        <v>337</v>
      </c>
      <c r="H149" s="193">
        <v>16.2</v>
      </c>
      <c r="I149" s="194"/>
      <c r="J149" s="195">
        <f>ROUND(I149*H149,2)</f>
        <v>0</v>
      </c>
      <c r="K149" s="191" t="s">
        <v>140</v>
      </c>
      <c r="L149" s="58"/>
      <c r="M149" s="196" t="s">
        <v>22</v>
      </c>
      <c r="N149" s="197" t="s">
        <v>46</v>
      </c>
      <c r="O149" s="39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AR149" s="21" t="s">
        <v>141</v>
      </c>
      <c r="AT149" s="21" t="s">
        <v>136</v>
      </c>
      <c r="AU149" s="21" t="s">
        <v>84</v>
      </c>
      <c r="AY149" s="21" t="s">
        <v>134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21" t="s">
        <v>24</v>
      </c>
      <c r="BK149" s="200">
        <f>ROUND(I149*H149,2)</f>
        <v>0</v>
      </c>
      <c r="BL149" s="21" t="s">
        <v>141</v>
      </c>
      <c r="BM149" s="21" t="s">
        <v>493</v>
      </c>
    </row>
    <row r="150" spans="2:47" s="1" customFormat="1" ht="27">
      <c r="B150" s="38"/>
      <c r="C150" s="60"/>
      <c r="D150" s="204" t="s">
        <v>143</v>
      </c>
      <c r="E150" s="60"/>
      <c r="F150" s="205" t="s">
        <v>144</v>
      </c>
      <c r="G150" s="60"/>
      <c r="H150" s="60"/>
      <c r="I150" s="157"/>
      <c r="J150" s="60"/>
      <c r="K150" s="60"/>
      <c r="L150" s="58"/>
      <c r="M150" s="203"/>
      <c r="N150" s="39"/>
      <c r="O150" s="39"/>
      <c r="P150" s="39"/>
      <c r="Q150" s="39"/>
      <c r="R150" s="39"/>
      <c r="S150" s="39"/>
      <c r="T150" s="75"/>
      <c r="AT150" s="21" t="s">
        <v>143</v>
      </c>
      <c r="AU150" s="21" t="s">
        <v>84</v>
      </c>
    </row>
    <row r="151" spans="2:51" s="11" customFormat="1" ht="13.5">
      <c r="B151" s="206"/>
      <c r="C151" s="207"/>
      <c r="D151" s="201" t="s">
        <v>170</v>
      </c>
      <c r="E151" s="208" t="s">
        <v>22</v>
      </c>
      <c r="F151" s="209" t="s">
        <v>438</v>
      </c>
      <c r="G151" s="207"/>
      <c r="H151" s="210">
        <v>16.2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170</v>
      </c>
      <c r="AU151" s="216" t="s">
        <v>84</v>
      </c>
      <c r="AV151" s="11" t="s">
        <v>84</v>
      </c>
      <c r="AW151" s="11" t="s">
        <v>39</v>
      </c>
      <c r="AX151" s="11" t="s">
        <v>24</v>
      </c>
      <c r="AY151" s="216" t="s">
        <v>134</v>
      </c>
    </row>
    <row r="152" spans="2:65" s="1" customFormat="1" ht="31.5" customHeight="1">
      <c r="B152" s="38"/>
      <c r="C152" s="189" t="s">
        <v>245</v>
      </c>
      <c r="D152" s="189" t="s">
        <v>136</v>
      </c>
      <c r="E152" s="190" t="s">
        <v>374</v>
      </c>
      <c r="F152" s="191" t="s">
        <v>375</v>
      </c>
      <c r="G152" s="192" t="s">
        <v>337</v>
      </c>
      <c r="H152" s="193">
        <v>388.8</v>
      </c>
      <c r="I152" s="194"/>
      <c r="J152" s="195">
        <f>ROUND(I152*H152,2)</f>
        <v>0</v>
      </c>
      <c r="K152" s="191" t="s">
        <v>140</v>
      </c>
      <c r="L152" s="58"/>
      <c r="M152" s="196" t="s">
        <v>22</v>
      </c>
      <c r="N152" s="197" t="s">
        <v>46</v>
      </c>
      <c r="O152" s="39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AR152" s="21" t="s">
        <v>141</v>
      </c>
      <c r="AT152" s="21" t="s">
        <v>136</v>
      </c>
      <c r="AU152" s="21" t="s">
        <v>84</v>
      </c>
      <c r="AY152" s="21" t="s">
        <v>134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21" t="s">
        <v>24</v>
      </c>
      <c r="BK152" s="200">
        <f>ROUND(I152*H152,2)</f>
        <v>0</v>
      </c>
      <c r="BL152" s="21" t="s">
        <v>141</v>
      </c>
      <c r="BM152" s="21" t="s">
        <v>494</v>
      </c>
    </row>
    <row r="153" spans="2:47" s="1" customFormat="1" ht="27">
      <c r="B153" s="38"/>
      <c r="C153" s="60"/>
      <c r="D153" s="204" t="s">
        <v>143</v>
      </c>
      <c r="E153" s="60"/>
      <c r="F153" s="205" t="s">
        <v>144</v>
      </c>
      <c r="G153" s="60"/>
      <c r="H153" s="60"/>
      <c r="I153" s="157"/>
      <c r="J153" s="60"/>
      <c r="K153" s="60"/>
      <c r="L153" s="58"/>
      <c r="M153" s="203"/>
      <c r="N153" s="39"/>
      <c r="O153" s="39"/>
      <c r="P153" s="39"/>
      <c r="Q153" s="39"/>
      <c r="R153" s="39"/>
      <c r="S153" s="39"/>
      <c r="T153" s="75"/>
      <c r="AT153" s="21" t="s">
        <v>143</v>
      </c>
      <c r="AU153" s="21" t="s">
        <v>84</v>
      </c>
    </row>
    <row r="154" spans="2:51" s="11" customFormat="1" ht="13.5">
      <c r="B154" s="206"/>
      <c r="C154" s="207"/>
      <c r="D154" s="201" t="s">
        <v>170</v>
      </c>
      <c r="E154" s="208" t="s">
        <v>22</v>
      </c>
      <c r="F154" s="209" t="s">
        <v>440</v>
      </c>
      <c r="G154" s="207"/>
      <c r="H154" s="210">
        <v>388.8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170</v>
      </c>
      <c r="AU154" s="216" t="s">
        <v>84</v>
      </c>
      <c r="AV154" s="11" t="s">
        <v>84</v>
      </c>
      <c r="AW154" s="11" t="s">
        <v>39</v>
      </c>
      <c r="AX154" s="11" t="s">
        <v>24</v>
      </c>
      <c r="AY154" s="216" t="s">
        <v>134</v>
      </c>
    </row>
    <row r="155" spans="2:65" s="1" customFormat="1" ht="22.5" customHeight="1">
      <c r="B155" s="38"/>
      <c r="C155" s="189" t="s">
        <v>249</v>
      </c>
      <c r="D155" s="189" t="s">
        <v>136</v>
      </c>
      <c r="E155" s="190" t="s">
        <v>379</v>
      </c>
      <c r="F155" s="191" t="s">
        <v>380</v>
      </c>
      <c r="G155" s="192" t="s">
        <v>337</v>
      </c>
      <c r="H155" s="193">
        <v>16.2</v>
      </c>
      <c r="I155" s="194"/>
      <c r="J155" s="195">
        <f>ROUND(I155*H155,2)</f>
        <v>0</v>
      </c>
      <c r="K155" s="191" t="s">
        <v>140</v>
      </c>
      <c r="L155" s="58"/>
      <c r="M155" s="196" t="s">
        <v>22</v>
      </c>
      <c r="N155" s="197" t="s">
        <v>46</v>
      </c>
      <c r="O155" s="39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AR155" s="21" t="s">
        <v>141</v>
      </c>
      <c r="AT155" s="21" t="s">
        <v>136</v>
      </c>
      <c r="AU155" s="21" t="s">
        <v>84</v>
      </c>
      <c r="AY155" s="21" t="s">
        <v>134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21" t="s">
        <v>24</v>
      </c>
      <c r="BK155" s="200">
        <f>ROUND(I155*H155,2)</f>
        <v>0</v>
      </c>
      <c r="BL155" s="21" t="s">
        <v>141</v>
      </c>
      <c r="BM155" s="21" t="s">
        <v>495</v>
      </c>
    </row>
    <row r="156" spans="2:47" s="1" customFormat="1" ht="27">
      <c r="B156" s="38"/>
      <c r="C156" s="60"/>
      <c r="D156" s="204" t="s">
        <v>143</v>
      </c>
      <c r="E156" s="60"/>
      <c r="F156" s="205" t="s">
        <v>144</v>
      </c>
      <c r="G156" s="60"/>
      <c r="H156" s="60"/>
      <c r="I156" s="157"/>
      <c r="J156" s="60"/>
      <c r="K156" s="60"/>
      <c r="L156" s="58"/>
      <c r="M156" s="203"/>
      <c r="N156" s="39"/>
      <c r="O156" s="39"/>
      <c r="P156" s="39"/>
      <c r="Q156" s="39"/>
      <c r="R156" s="39"/>
      <c r="S156" s="39"/>
      <c r="T156" s="75"/>
      <c r="AT156" s="21" t="s">
        <v>143</v>
      </c>
      <c r="AU156" s="21" t="s">
        <v>84</v>
      </c>
    </row>
    <row r="157" spans="2:51" s="11" customFormat="1" ht="13.5">
      <c r="B157" s="206"/>
      <c r="C157" s="207"/>
      <c r="D157" s="201" t="s">
        <v>170</v>
      </c>
      <c r="E157" s="208" t="s">
        <v>22</v>
      </c>
      <c r="F157" s="209" t="s">
        <v>442</v>
      </c>
      <c r="G157" s="207"/>
      <c r="H157" s="210">
        <v>16.2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170</v>
      </c>
      <c r="AU157" s="216" t="s">
        <v>84</v>
      </c>
      <c r="AV157" s="11" t="s">
        <v>84</v>
      </c>
      <c r="AW157" s="11" t="s">
        <v>39</v>
      </c>
      <c r="AX157" s="11" t="s">
        <v>24</v>
      </c>
      <c r="AY157" s="216" t="s">
        <v>134</v>
      </c>
    </row>
    <row r="158" spans="2:65" s="1" customFormat="1" ht="22.5" customHeight="1">
      <c r="B158" s="38"/>
      <c r="C158" s="189" t="s">
        <v>254</v>
      </c>
      <c r="D158" s="189" t="s">
        <v>136</v>
      </c>
      <c r="E158" s="190" t="s">
        <v>383</v>
      </c>
      <c r="F158" s="191" t="s">
        <v>384</v>
      </c>
      <c r="G158" s="192" t="s">
        <v>337</v>
      </c>
      <c r="H158" s="193">
        <v>16.2</v>
      </c>
      <c r="I158" s="194"/>
      <c r="J158" s="195">
        <f>ROUND(I158*H158,2)</f>
        <v>0</v>
      </c>
      <c r="K158" s="191" t="s">
        <v>22</v>
      </c>
      <c r="L158" s="58"/>
      <c r="M158" s="196" t="s">
        <v>22</v>
      </c>
      <c r="N158" s="197" t="s">
        <v>46</v>
      </c>
      <c r="O158" s="39"/>
      <c r="P158" s="198">
        <f>O158*H158</f>
        <v>0</v>
      </c>
      <c r="Q158" s="198">
        <v>0</v>
      </c>
      <c r="R158" s="198">
        <f>Q158*H158</f>
        <v>0</v>
      </c>
      <c r="S158" s="198">
        <v>0</v>
      </c>
      <c r="T158" s="199">
        <f>S158*H158</f>
        <v>0</v>
      </c>
      <c r="AR158" s="21" t="s">
        <v>141</v>
      </c>
      <c r="AT158" s="21" t="s">
        <v>136</v>
      </c>
      <c r="AU158" s="21" t="s">
        <v>84</v>
      </c>
      <c r="AY158" s="21" t="s">
        <v>134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21" t="s">
        <v>24</v>
      </c>
      <c r="BK158" s="200">
        <f>ROUND(I158*H158,2)</f>
        <v>0</v>
      </c>
      <c r="BL158" s="21" t="s">
        <v>141</v>
      </c>
      <c r="BM158" s="21" t="s">
        <v>496</v>
      </c>
    </row>
    <row r="159" spans="2:47" s="1" customFormat="1" ht="27">
      <c r="B159" s="38"/>
      <c r="C159" s="60"/>
      <c r="D159" s="204" t="s">
        <v>143</v>
      </c>
      <c r="E159" s="60"/>
      <c r="F159" s="205" t="s">
        <v>144</v>
      </c>
      <c r="G159" s="60"/>
      <c r="H159" s="60"/>
      <c r="I159" s="157"/>
      <c r="J159" s="60"/>
      <c r="K159" s="60"/>
      <c r="L159" s="58"/>
      <c r="M159" s="203"/>
      <c r="N159" s="39"/>
      <c r="O159" s="39"/>
      <c r="P159" s="39"/>
      <c r="Q159" s="39"/>
      <c r="R159" s="39"/>
      <c r="S159" s="39"/>
      <c r="T159" s="75"/>
      <c r="AT159" s="21" t="s">
        <v>143</v>
      </c>
      <c r="AU159" s="21" t="s">
        <v>84</v>
      </c>
    </row>
    <row r="160" spans="2:51" s="11" customFormat="1" ht="13.5">
      <c r="B160" s="206"/>
      <c r="C160" s="207"/>
      <c r="D160" s="204" t="s">
        <v>170</v>
      </c>
      <c r="E160" s="227" t="s">
        <v>22</v>
      </c>
      <c r="F160" s="228" t="s">
        <v>442</v>
      </c>
      <c r="G160" s="207"/>
      <c r="H160" s="229">
        <v>16.2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170</v>
      </c>
      <c r="AU160" s="216" t="s">
        <v>84</v>
      </c>
      <c r="AV160" s="11" t="s">
        <v>84</v>
      </c>
      <c r="AW160" s="11" t="s">
        <v>39</v>
      </c>
      <c r="AX160" s="11" t="s">
        <v>24</v>
      </c>
      <c r="AY160" s="216" t="s">
        <v>134</v>
      </c>
    </row>
    <row r="161" spans="2:63" s="10" customFormat="1" ht="29.25" customHeight="1">
      <c r="B161" s="172"/>
      <c r="C161" s="173"/>
      <c r="D161" s="186" t="s">
        <v>74</v>
      </c>
      <c r="E161" s="187" t="s">
        <v>387</v>
      </c>
      <c r="F161" s="187" t="s">
        <v>365</v>
      </c>
      <c r="G161" s="173"/>
      <c r="H161" s="173"/>
      <c r="I161" s="176"/>
      <c r="J161" s="188">
        <f>BK161</f>
        <v>0</v>
      </c>
      <c r="K161" s="173"/>
      <c r="L161" s="178"/>
      <c r="M161" s="179"/>
      <c r="N161" s="180"/>
      <c r="O161" s="180"/>
      <c r="P161" s="181">
        <f>SUM(P162:P163)</f>
        <v>0</v>
      </c>
      <c r="Q161" s="180"/>
      <c r="R161" s="181">
        <f>SUM(R162:R163)</f>
        <v>0</v>
      </c>
      <c r="S161" s="180"/>
      <c r="T161" s="182">
        <f>SUM(T162:T163)</f>
        <v>0</v>
      </c>
      <c r="AR161" s="183" t="s">
        <v>24</v>
      </c>
      <c r="AT161" s="184" t="s">
        <v>74</v>
      </c>
      <c r="AU161" s="184" t="s">
        <v>24</v>
      </c>
      <c r="AY161" s="183" t="s">
        <v>134</v>
      </c>
      <c r="BK161" s="185">
        <f>SUM(BK162:BK163)</f>
        <v>0</v>
      </c>
    </row>
    <row r="162" spans="2:65" s="1" customFormat="1" ht="31.5" customHeight="1">
      <c r="B162" s="38"/>
      <c r="C162" s="189" t="s">
        <v>258</v>
      </c>
      <c r="D162" s="189" t="s">
        <v>136</v>
      </c>
      <c r="E162" s="190" t="s">
        <v>389</v>
      </c>
      <c r="F162" s="191" t="s">
        <v>390</v>
      </c>
      <c r="G162" s="192" t="s">
        <v>337</v>
      </c>
      <c r="H162" s="193">
        <v>63.168</v>
      </c>
      <c r="I162" s="194"/>
      <c r="J162" s="195">
        <f>ROUND(I162*H162,2)</f>
        <v>0</v>
      </c>
      <c r="K162" s="191" t="s">
        <v>140</v>
      </c>
      <c r="L162" s="58"/>
      <c r="M162" s="196" t="s">
        <v>22</v>
      </c>
      <c r="N162" s="197" t="s">
        <v>46</v>
      </c>
      <c r="O162" s="39"/>
      <c r="P162" s="198">
        <f>O162*H162</f>
        <v>0</v>
      </c>
      <c r="Q162" s="198">
        <v>0</v>
      </c>
      <c r="R162" s="198">
        <f>Q162*H162</f>
        <v>0</v>
      </c>
      <c r="S162" s="198">
        <v>0</v>
      </c>
      <c r="T162" s="199">
        <f>S162*H162</f>
        <v>0</v>
      </c>
      <c r="AR162" s="21" t="s">
        <v>141</v>
      </c>
      <c r="AT162" s="21" t="s">
        <v>136</v>
      </c>
      <c r="AU162" s="21" t="s">
        <v>84</v>
      </c>
      <c r="AY162" s="21" t="s">
        <v>134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21" t="s">
        <v>24</v>
      </c>
      <c r="BK162" s="200">
        <f>ROUND(I162*H162,2)</f>
        <v>0</v>
      </c>
      <c r="BL162" s="21" t="s">
        <v>141</v>
      </c>
      <c r="BM162" s="21" t="s">
        <v>497</v>
      </c>
    </row>
    <row r="163" spans="2:65" s="1" customFormat="1" ht="31.5" customHeight="1">
      <c r="B163" s="38"/>
      <c r="C163" s="189" t="s">
        <v>262</v>
      </c>
      <c r="D163" s="189" t="s">
        <v>136</v>
      </c>
      <c r="E163" s="190" t="s">
        <v>393</v>
      </c>
      <c r="F163" s="191" t="s">
        <v>394</v>
      </c>
      <c r="G163" s="192" t="s">
        <v>337</v>
      </c>
      <c r="H163" s="193">
        <v>63.168</v>
      </c>
      <c r="I163" s="194"/>
      <c r="J163" s="195">
        <f>ROUND(I163*H163,2)</f>
        <v>0</v>
      </c>
      <c r="K163" s="191" t="s">
        <v>22</v>
      </c>
      <c r="L163" s="58"/>
      <c r="M163" s="196" t="s">
        <v>22</v>
      </c>
      <c r="N163" s="232" t="s">
        <v>46</v>
      </c>
      <c r="O163" s="233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AR163" s="21" t="s">
        <v>141</v>
      </c>
      <c r="AT163" s="21" t="s">
        <v>136</v>
      </c>
      <c r="AU163" s="21" t="s">
        <v>84</v>
      </c>
      <c r="AY163" s="21" t="s">
        <v>134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21" t="s">
        <v>24</v>
      </c>
      <c r="BK163" s="200">
        <f>ROUND(I163*H163,2)</f>
        <v>0</v>
      </c>
      <c r="BL163" s="21" t="s">
        <v>141</v>
      </c>
      <c r="BM163" s="21" t="s">
        <v>498</v>
      </c>
    </row>
    <row r="164" spans="2:12" s="1" customFormat="1" ht="6.75" customHeight="1">
      <c r="B164" s="53"/>
      <c r="C164" s="54"/>
      <c r="D164" s="54"/>
      <c r="E164" s="54"/>
      <c r="F164" s="54"/>
      <c r="G164" s="54"/>
      <c r="H164" s="54"/>
      <c r="I164" s="134"/>
      <c r="J164" s="54"/>
      <c r="K164" s="54"/>
      <c r="L164" s="58"/>
    </row>
  </sheetData>
  <sheetProtection sheet="1" objects="1" scenarios="1" formatCells="0" formatColumns="0" formatRows="0" sort="0" autoFilter="0"/>
  <autoFilter ref="C84:K163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9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8"/>
      <c r="C1" s="108"/>
      <c r="D1" s="109" t="s">
        <v>1</v>
      </c>
      <c r="E1" s="108"/>
      <c r="F1" s="110" t="s">
        <v>94</v>
      </c>
      <c r="G1" s="128" t="s">
        <v>95</v>
      </c>
      <c r="H1" s="128"/>
      <c r="I1" s="111"/>
      <c r="J1" s="110" t="s">
        <v>96</v>
      </c>
      <c r="K1" s="109" t="s">
        <v>97</v>
      </c>
      <c r="L1" s="110" t="s">
        <v>98</v>
      </c>
      <c r="M1" s="110"/>
      <c r="N1" s="110"/>
      <c r="O1" s="110"/>
      <c r="P1" s="110"/>
      <c r="Q1" s="110"/>
      <c r="R1" s="110"/>
      <c r="S1" s="110"/>
      <c r="T1" s="110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75" customHeight="1"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AT2" s="21" t="s">
        <v>93</v>
      </c>
    </row>
    <row r="3" spans="2:46" ht="6.75" customHeight="1">
      <c r="B3" s="22"/>
      <c r="C3" s="23"/>
      <c r="D3" s="23"/>
      <c r="E3" s="23"/>
      <c r="F3" s="23"/>
      <c r="G3" s="23"/>
      <c r="H3" s="23"/>
      <c r="I3" s="112"/>
      <c r="J3" s="23"/>
      <c r="K3" s="24"/>
      <c r="AT3" s="21" t="s">
        <v>84</v>
      </c>
    </row>
    <row r="4" spans="2:46" ht="36.75" customHeight="1">
      <c r="B4" s="25"/>
      <c r="C4" s="26"/>
      <c r="D4" s="27" t="s">
        <v>99</v>
      </c>
      <c r="E4" s="26"/>
      <c r="F4" s="26"/>
      <c r="G4" s="26"/>
      <c r="H4" s="26"/>
      <c r="I4" s="113"/>
      <c r="J4" s="26"/>
      <c r="K4" s="28"/>
      <c r="M4" s="29" t="s">
        <v>12</v>
      </c>
      <c r="AT4" s="21" t="s">
        <v>6</v>
      </c>
    </row>
    <row r="5" spans="2:11" ht="6.75" customHeight="1">
      <c r="B5" s="25"/>
      <c r="C5" s="26"/>
      <c r="D5" s="26"/>
      <c r="E5" s="26"/>
      <c r="F5" s="26"/>
      <c r="G5" s="26"/>
      <c r="H5" s="26"/>
      <c r="I5" s="113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3"/>
      <c r="J6" s="26"/>
      <c r="K6" s="28"/>
    </row>
    <row r="7" spans="2:11" ht="22.5" customHeight="1">
      <c r="B7" s="25"/>
      <c r="C7" s="26"/>
      <c r="D7" s="26"/>
      <c r="E7" s="129" t="str">
        <f>'Rekapitulace stavby'!K6</f>
        <v>Mariánskolázeňský potok - oprava koryta_vsII</v>
      </c>
      <c r="F7" s="355"/>
      <c r="G7" s="355"/>
      <c r="H7" s="355"/>
      <c r="I7" s="113"/>
      <c r="J7" s="26"/>
      <c r="K7" s="28"/>
    </row>
    <row r="8" spans="2:11" s="1" customFormat="1" ht="15">
      <c r="B8" s="38"/>
      <c r="C8" s="39"/>
      <c r="D8" s="34" t="s">
        <v>100</v>
      </c>
      <c r="E8" s="39"/>
      <c r="F8" s="39"/>
      <c r="G8" s="39"/>
      <c r="H8" s="39"/>
      <c r="I8" s="114"/>
      <c r="J8" s="39"/>
      <c r="K8" s="42"/>
    </row>
    <row r="9" spans="2:11" s="1" customFormat="1" ht="36.75" customHeight="1">
      <c r="B9" s="38"/>
      <c r="C9" s="39"/>
      <c r="D9" s="39"/>
      <c r="E9" s="356" t="s">
        <v>499</v>
      </c>
      <c r="F9" s="357"/>
      <c r="G9" s="357"/>
      <c r="H9" s="357"/>
      <c r="I9" s="114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4"/>
      <c r="J10" s="39"/>
      <c r="K10" s="42"/>
    </row>
    <row r="11" spans="2:11" s="1" customFormat="1" ht="14.25" customHeight="1">
      <c r="B11" s="38"/>
      <c r="C11" s="39"/>
      <c r="D11" s="34" t="s">
        <v>21</v>
      </c>
      <c r="E11" s="39"/>
      <c r="F11" s="32" t="s">
        <v>22</v>
      </c>
      <c r="G11" s="39"/>
      <c r="H11" s="39"/>
      <c r="I11" s="115" t="s">
        <v>23</v>
      </c>
      <c r="J11" s="32" t="s">
        <v>22</v>
      </c>
      <c r="K11" s="42"/>
    </row>
    <row r="12" spans="2:11" s="1" customFormat="1" ht="14.25" customHeight="1">
      <c r="B12" s="38"/>
      <c r="C12" s="39"/>
      <c r="D12" s="34" t="s">
        <v>25</v>
      </c>
      <c r="E12" s="39"/>
      <c r="F12" s="32" t="s">
        <v>26</v>
      </c>
      <c r="G12" s="39"/>
      <c r="H12" s="39"/>
      <c r="I12" s="115" t="s">
        <v>27</v>
      </c>
      <c r="J12" s="116" t="str">
        <f>'Rekapitulace stavby'!AN8</f>
        <v>19. 5. 2015</v>
      </c>
      <c r="K12" s="42"/>
    </row>
    <row r="13" spans="2:11" s="1" customFormat="1" ht="10.5" customHeight="1">
      <c r="B13" s="38"/>
      <c r="C13" s="39"/>
      <c r="D13" s="39"/>
      <c r="E13" s="39"/>
      <c r="F13" s="39"/>
      <c r="G13" s="39"/>
      <c r="H13" s="39"/>
      <c r="I13" s="114"/>
      <c r="J13" s="39"/>
      <c r="K13" s="42"/>
    </row>
    <row r="14" spans="2:11" s="1" customFormat="1" ht="14.25" customHeight="1">
      <c r="B14" s="38"/>
      <c r="C14" s="39"/>
      <c r="D14" s="34" t="s">
        <v>31</v>
      </c>
      <c r="E14" s="39"/>
      <c r="F14" s="39"/>
      <c r="G14" s="39"/>
      <c r="H14" s="39"/>
      <c r="I14" s="115" t="s">
        <v>32</v>
      </c>
      <c r="J14" s="32" t="s">
        <v>22</v>
      </c>
      <c r="K14" s="42"/>
    </row>
    <row r="15" spans="2:11" s="1" customFormat="1" ht="18" customHeight="1">
      <c r="B15" s="38"/>
      <c r="C15" s="39"/>
      <c r="D15" s="39"/>
      <c r="E15" s="32" t="s">
        <v>33</v>
      </c>
      <c r="F15" s="39"/>
      <c r="G15" s="39"/>
      <c r="H15" s="39"/>
      <c r="I15" s="115" t="s">
        <v>34</v>
      </c>
      <c r="J15" s="32" t="s">
        <v>22</v>
      </c>
      <c r="K15" s="42"/>
    </row>
    <row r="16" spans="2:11" s="1" customFormat="1" ht="6.75" customHeight="1">
      <c r="B16" s="38"/>
      <c r="C16" s="39"/>
      <c r="D16" s="39"/>
      <c r="E16" s="39"/>
      <c r="F16" s="39"/>
      <c r="G16" s="39"/>
      <c r="H16" s="39"/>
      <c r="I16" s="114"/>
      <c r="J16" s="39"/>
      <c r="K16" s="42"/>
    </row>
    <row r="17" spans="2:11" s="1" customFormat="1" ht="14.25" customHeight="1">
      <c r="B17" s="38"/>
      <c r="C17" s="39"/>
      <c r="D17" s="34" t="s">
        <v>35</v>
      </c>
      <c r="E17" s="39"/>
      <c r="F17" s="39"/>
      <c r="G17" s="39"/>
      <c r="H17" s="39"/>
      <c r="I17" s="115" t="s">
        <v>32</v>
      </c>
      <c r="J17" s="32">
        <f>IF('Rekapitulace stavby'!AN13="Vyplň údaj","",IF('Rekapitulace stavby'!AN13="","",'Rekapitulace stavby'!AN13))</f>
      </c>
      <c r="K17" s="42"/>
    </row>
    <row r="18" spans="2:11" s="1" customFormat="1" ht="18" customHeight="1">
      <c r="B18" s="38"/>
      <c r="C18" s="39"/>
      <c r="D18" s="39"/>
      <c r="E18" s="32">
        <f>IF('Rekapitulace stavby'!E14="Vyplň údaj","",IF('Rekapitulace stavby'!E14="","",'Rekapitulace stavby'!E14))</f>
      </c>
      <c r="F18" s="39"/>
      <c r="G18" s="39"/>
      <c r="H18" s="39"/>
      <c r="I18" s="115" t="s">
        <v>34</v>
      </c>
      <c r="J18" s="32">
        <f>IF('Rekapitulace stavby'!AN14="Vyplň údaj","",IF('Rekapitulace stavby'!AN14="","",'Rekapitulace stavby'!AN14))</f>
      </c>
      <c r="K18" s="42"/>
    </row>
    <row r="19" spans="2:11" s="1" customFormat="1" ht="6.75" customHeight="1">
      <c r="B19" s="38"/>
      <c r="C19" s="39"/>
      <c r="D19" s="39"/>
      <c r="E19" s="39"/>
      <c r="F19" s="39"/>
      <c r="G19" s="39"/>
      <c r="H19" s="39"/>
      <c r="I19" s="114"/>
      <c r="J19" s="39"/>
      <c r="K19" s="42"/>
    </row>
    <row r="20" spans="2:11" s="1" customFormat="1" ht="14.25" customHeight="1">
      <c r="B20" s="38"/>
      <c r="C20" s="39"/>
      <c r="D20" s="34" t="s">
        <v>37</v>
      </c>
      <c r="E20" s="39"/>
      <c r="F20" s="39"/>
      <c r="G20" s="39"/>
      <c r="H20" s="39"/>
      <c r="I20" s="115" t="s">
        <v>32</v>
      </c>
      <c r="J20" s="32" t="s">
        <v>22</v>
      </c>
      <c r="K20" s="42"/>
    </row>
    <row r="21" spans="2:11" s="1" customFormat="1" ht="18" customHeight="1">
      <c r="B21" s="38"/>
      <c r="C21" s="39"/>
      <c r="D21" s="39"/>
      <c r="E21" s="32" t="s">
        <v>38</v>
      </c>
      <c r="F21" s="39"/>
      <c r="G21" s="39"/>
      <c r="H21" s="39"/>
      <c r="I21" s="115" t="s">
        <v>34</v>
      </c>
      <c r="J21" s="32" t="s">
        <v>22</v>
      </c>
      <c r="K21" s="42"/>
    </row>
    <row r="22" spans="2:11" s="1" customFormat="1" ht="6.75" customHeight="1">
      <c r="B22" s="38"/>
      <c r="C22" s="39"/>
      <c r="D22" s="39"/>
      <c r="E22" s="39"/>
      <c r="F22" s="39"/>
      <c r="G22" s="39"/>
      <c r="H22" s="39"/>
      <c r="I22" s="114"/>
      <c r="J22" s="39"/>
      <c r="K22" s="42"/>
    </row>
    <row r="23" spans="2:11" s="1" customFormat="1" ht="14.25" customHeight="1">
      <c r="B23" s="38"/>
      <c r="C23" s="39"/>
      <c r="D23" s="34" t="s">
        <v>40</v>
      </c>
      <c r="E23" s="39"/>
      <c r="F23" s="39"/>
      <c r="G23" s="39"/>
      <c r="H23" s="39"/>
      <c r="I23" s="114"/>
      <c r="J23" s="39"/>
      <c r="K23" s="42"/>
    </row>
    <row r="24" spans="2:11" s="6" customFormat="1" ht="22.5" customHeight="1">
      <c r="B24" s="117"/>
      <c r="C24" s="118"/>
      <c r="D24" s="118"/>
      <c r="E24" s="337" t="s">
        <v>22</v>
      </c>
      <c r="F24" s="337"/>
      <c r="G24" s="337"/>
      <c r="H24" s="337"/>
      <c r="I24" s="119"/>
      <c r="J24" s="118"/>
      <c r="K24" s="120"/>
    </row>
    <row r="25" spans="2:11" s="1" customFormat="1" ht="6.75" customHeight="1">
      <c r="B25" s="38"/>
      <c r="C25" s="39"/>
      <c r="D25" s="39"/>
      <c r="E25" s="39"/>
      <c r="F25" s="39"/>
      <c r="G25" s="39"/>
      <c r="H25" s="39"/>
      <c r="I25" s="114"/>
      <c r="J25" s="39"/>
      <c r="K25" s="42"/>
    </row>
    <row r="26" spans="2:11" s="1" customFormat="1" ht="6.75" customHeight="1">
      <c r="B26" s="38"/>
      <c r="C26" s="39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4.75" customHeight="1">
      <c r="B27" s="38"/>
      <c r="C27" s="39"/>
      <c r="D27" s="123" t="s">
        <v>41</v>
      </c>
      <c r="E27" s="39"/>
      <c r="F27" s="39"/>
      <c r="G27" s="39"/>
      <c r="H27" s="39"/>
      <c r="I27" s="114"/>
      <c r="J27" s="124">
        <f>ROUND(J78,2)</f>
        <v>0</v>
      </c>
      <c r="K27" s="42"/>
    </row>
    <row r="28" spans="2:11" s="1" customFormat="1" ht="6.75" customHeight="1">
      <c r="B28" s="38"/>
      <c r="C28" s="39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25" customHeight="1">
      <c r="B29" s="38"/>
      <c r="C29" s="39"/>
      <c r="D29" s="39"/>
      <c r="E29" s="39"/>
      <c r="F29" s="43" t="s">
        <v>43</v>
      </c>
      <c r="G29" s="39"/>
      <c r="H29" s="39"/>
      <c r="I29" s="125" t="s">
        <v>42</v>
      </c>
      <c r="J29" s="43" t="s">
        <v>44</v>
      </c>
      <c r="K29" s="42"/>
    </row>
    <row r="30" spans="2:11" s="1" customFormat="1" ht="14.25" customHeight="1">
      <c r="B30" s="38"/>
      <c r="C30" s="39"/>
      <c r="D30" s="46" t="s">
        <v>45</v>
      </c>
      <c r="E30" s="46" t="s">
        <v>46</v>
      </c>
      <c r="F30" s="126">
        <f>ROUND(SUM(BE78:BE88),2)</f>
        <v>0</v>
      </c>
      <c r="G30" s="39"/>
      <c r="H30" s="39"/>
      <c r="I30" s="127">
        <v>0.21</v>
      </c>
      <c r="J30" s="126">
        <f>ROUND(ROUND((SUM(BE78:BE88)),2)*I30,2)</f>
        <v>0</v>
      </c>
      <c r="K30" s="42"/>
    </row>
    <row r="31" spans="2:11" s="1" customFormat="1" ht="14.25" customHeight="1">
      <c r="B31" s="38"/>
      <c r="C31" s="39"/>
      <c r="D31" s="39"/>
      <c r="E31" s="46" t="s">
        <v>47</v>
      </c>
      <c r="F31" s="126">
        <f>ROUND(SUM(BF78:BF88),2)</f>
        <v>0</v>
      </c>
      <c r="G31" s="39"/>
      <c r="H31" s="39"/>
      <c r="I31" s="127">
        <v>0.15</v>
      </c>
      <c r="J31" s="126">
        <f>ROUND(ROUND((SUM(BF78:BF88)),2)*I31,2)</f>
        <v>0</v>
      </c>
      <c r="K31" s="42"/>
    </row>
    <row r="32" spans="2:11" s="1" customFormat="1" ht="14.25" customHeight="1" hidden="1">
      <c r="B32" s="38"/>
      <c r="C32" s="39"/>
      <c r="D32" s="39"/>
      <c r="E32" s="46" t="s">
        <v>48</v>
      </c>
      <c r="F32" s="126">
        <f>ROUND(SUM(BG78:BG88),2)</f>
        <v>0</v>
      </c>
      <c r="G32" s="39"/>
      <c r="H32" s="39"/>
      <c r="I32" s="127">
        <v>0.21</v>
      </c>
      <c r="J32" s="126">
        <v>0</v>
      </c>
      <c r="K32" s="42"/>
    </row>
    <row r="33" spans="2:11" s="1" customFormat="1" ht="14.25" customHeight="1" hidden="1">
      <c r="B33" s="38"/>
      <c r="C33" s="39"/>
      <c r="D33" s="39"/>
      <c r="E33" s="46" t="s">
        <v>49</v>
      </c>
      <c r="F33" s="126">
        <f>ROUND(SUM(BH78:BH88),2)</f>
        <v>0</v>
      </c>
      <c r="G33" s="39"/>
      <c r="H33" s="39"/>
      <c r="I33" s="127">
        <v>0.15</v>
      </c>
      <c r="J33" s="126">
        <v>0</v>
      </c>
      <c r="K33" s="42"/>
    </row>
    <row r="34" spans="2:11" s="1" customFormat="1" ht="14.25" customHeight="1" hidden="1">
      <c r="B34" s="38"/>
      <c r="C34" s="39"/>
      <c r="D34" s="39"/>
      <c r="E34" s="46" t="s">
        <v>50</v>
      </c>
      <c r="F34" s="126">
        <f>ROUND(SUM(BI78:BI88),2)</f>
        <v>0</v>
      </c>
      <c r="G34" s="39"/>
      <c r="H34" s="39"/>
      <c r="I34" s="127">
        <v>0</v>
      </c>
      <c r="J34" s="126">
        <v>0</v>
      </c>
      <c r="K34" s="42"/>
    </row>
    <row r="35" spans="2:11" s="1" customFormat="1" ht="6.75" customHeight="1">
      <c r="B35" s="38"/>
      <c r="C35" s="39"/>
      <c r="D35" s="39"/>
      <c r="E35" s="39"/>
      <c r="F35" s="39"/>
      <c r="G35" s="39"/>
      <c r="H35" s="39"/>
      <c r="I35" s="114"/>
      <c r="J35" s="39"/>
      <c r="K35" s="42"/>
    </row>
    <row r="36" spans="2:11" s="1" customFormat="1" ht="24.75" customHeight="1">
      <c r="B36" s="38"/>
      <c r="C36" s="48"/>
      <c r="D36" s="49" t="s">
        <v>51</v>
      </c>
      <c r="E36" s="50"/>
      <c r="F36" s="50"/>
      <c r="G36" s="130" t="s">
        <v>52</v>
      </c>
      <c r="H36" s="51" t="s">
        <v>53</v>
      </c>
      <c r="I36" s="131"/>
      <c r="J36" s="132">
        <f>SUM(J27:J34)</f>
        <v>0</v>
      </c>
      <c r="K36" s="133"/>
    </row>
    <row r="37" spans="2:11" s="1" customFormat="1" ht="14.25" customHeight="1">
      <c r="B37" s="53"/>
      <c r="C37" s="54"/>
      <c r="D37" s="54"/>
      <c r="E37" s="54"/>
      <c r="F37" s="54"/>
      <c r="G37" s="54"/>
      <c r="H37" s="54"/>
      <c r="I37" s="134"/>
      <c r="J37" s="54"/>
      <c r="K37" s="55"/>
    </row>
    <row r="41" spans="2:11" s="1" customFormat="1" ht="6.7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75" customHeight="1">
      <c r="B42" s="38"/>
      <c r="C42" s="27" t="s">
        <v>103</v>
      </c>
      <c r="D42" s="39"/>
      <c r="E42" s="39"/>
      <c r="F42" s="39"/>
      <c r="G42" s="39"/>
      <c r="H42" s="39"/>
      <c r="I42" s="114"/>
      <c r="J42" s="39"/>
      <c r="K42" s="42"/>
    </row>
    <row r="43" spans="2:11" s="1" customFormat="1" ht="6.75" customHeight="1">
      <c r="B43" s="38"/>
      <c r="C43" s="39"/>
      <c r="D43" s="39"/>
      <c r="E43" s="39"/>
      <c r="F43" s="39"/>
      <c r="G43" s="39"/>
      <c r="H43" s="39"/>
      <c r="I43" s="114"/>
      <c r="J43" s="39"/>
      <c r="K43" s="42"/>
    </row>
    <row r="44" spans="2:11" s="1" customFormat="1" ht="14.25" customHeight="1">
      <c r="B44" s="38"/>
      <c r="C44" s="34" t="s">
        <v>18</v>
      </c>
      <c r="D44" s="39"/>
      <c r="E44" s="39"/>
      <c r="F44" s="39"/>
      <c r="G44" s="39"/>
      <c r="H44" s="39"/>
      <c r="I44" s="114"/>
      <c r="J44" s="39"/>
      <c r="K44" s="42"/>
    </row>
    <row r="45" spans="2:11" s="1" customFormat="1" ht="22.5" customHeight="1">
      <c r="B45" s="38"/>
      <c r="C45" s="39"/>
      <c r="D45" s="39"/>
      <c r="E45" s="129" t="str">
        <f>E7</f>
        <v>Mariánskolázeňský potok - oprava koryta_vsII</v>
      </c>
      <c r="F45" s="355"/>
      <c r="G45" s="355"/>
      <c r="H45" s="355"/>
      <c r="I45" s="114"/>
      <c r="J45" s="39"/>
      <c r="K45" s="42"/>
    </row>
    <row r="46" spans="2:11" s="1" customFormat="1" ht="14.25" customHeight="1">
      <c r="B46" s="38"/>
      <c r="C46" s="34" t="s">
        <v>100</v>
      </c>
      <c r="D46" s="39"/>
      <c r="E46" s="39"/>
      <c r="F46" s="39"/>
      <c r="G46" s="39"/>
      <c r="H46" s="39"/>
      <c r="I46" s="114"/>
      <c r="J46" s="39"/>
      <c r="K46" s="42"/>
    </row>
    <row r="47" spans="2:11" s="1" customFormat="1" ht="23.25" customHeight="1">
      <c r="B47" s="38"/>
      <c r="C47" s="39"/>
      <c r="D47" s="39"/>
      <c r="E47" s="356" t="str">
        <f>E9</f>
        <v>SO 04 - VRN</v>
      </c>
      <c r="F47" s="357"/>
      <c r="G47" s="357"/>
      <c r="H47" s="357"/>
      <c r="I47" s="114"/>
      <c r="J47" s="39"/>
      <c r="K47" s="42"/>
    </row>
    <row r="48" spans="2:11" s="1" customFormat="1" ht="6.75" customHeight="1">
      <c r="B48" s="38"/>
      <c r="C48" s="39"/>
      <c r="D48" s="39"/>
      <c r="E48" s="39"/>
      <c r="F48" s="39"/>
      <c r="G48" s="39"/>
      <c r="H48" s="39"/>
      <c r="I48" s="114"/>
      <c r="J48" s="39"/>
      <c r="K48" s="42"/>
    </row>
    <row r="49" spans="2:11" s="1" customFormat="1" ht="18" customHeight="1">
      <c r="B49" s="38"/>
      <c r="C49" s="34" t="s">
        <v>25</v>
      </c>
      <c r="D49" s="39"/>
      <c r="E49" s="39"/>
      <c r="F49" s="32" t="str">
        <f>F12</f>
        <v>Praha - Malá Chuchle</v>
      </c>
      <c r="G49" s="39"/>
      <c r="H49" s="39"/>
      <c r="I49" s="115" t="s">
        <v>27</v>
      </c>
      <c r="J49" s="116" t="str">
        <f>IF(J12="","",J12)</f>
        <v>19. 5. 2015</v>
      </c>
      <c r="K49" s="42"/>
    </row>
    <row r="50" spans="2:11" s="1" customFormat="1" ht="6.75" customHeight="1">
      <c r="B50" s="38"/>
      <c r="C50" s="39"/>
      <c r="D50" s="39"/>
      <c r="E50" s="39"/>
      <c r="F50" s="39"/>
      <c r="G50" s="39"/>
      <c r="H50" s="39"/>
      <c r="I50" s="114"/>
      <c r="J50" s="39"/>
      <c r="K50" s="42"/>
    </row>
    <row r="51" spans="2:11" s="1" customFormat="1" ht="15">
      <c r="B51" s="38"/>
      <c r="C51" s="34" t="s">
        <v>31</v>
      </c>
      <c r="D51" s="39"/>
      <c r="E51" s="39"/>
      <c r="F51" s="32" t="str">
        <f>E15</f>
        <v>Hlavní město Praha</v>
      </c>
      <c r="G51" s="39"/>
      <c r="H51" s="39"/>
      <c r="I51" s="115" t="s">
        <v>37</v>
      </c>
      <c r="J51" s="32" t="str">
        <f>E21</f>
        <v>Envicons s.r.o.</v>
      </c>
      <c r="K51" s="42"/>
    </row>
    <row r="52" spans="2:11" s="1" customFormat="1" ht="14.25" customHeight="1">
      <c r="B52" s="38"/>
      <c r="C52" s="34" t="s">
        <v>35</v>
      </c>
      <c r="D52" s="39"/>
      <c r="E52" s="39"/>
      <c r="F52" s="32">
        <f>IF(E18="","",E18)</f>
      </c>
      <c r="G52" s="39"/>
      <c r="H52" s="39"/>
      <c r="I52" s="114"/>
      <c r="J52" s="39"/>
      <c r="K52" s="42"/>
    </row>
    <row r="53" spans="2:11" s="1" customFormat="1" ht="9.75" customHeight="1">
      <c r="B53" s="38"/>
      <c r="C53" s="39"/>
      <c r="D53" s="39"/>
      <c r="E53" s="39"/>
      <c r="F53" s="39"/>
      <c r="G53" s="39"/>
      <c r="H53" s="39"/>
      <c r="I53" s="114"/>
      <c r="J53" s="39"/>
      <c r="K53" s="42"/>
    </row>
    <row r="54" spans="2:11" s="1" customFormat="1" ht="29.25" customHeight="1">
      <c r="B54" s="38"/>
      <c r="C54" s="139" t="s">
        <v>104</v>
      </c>
      <c r="D54" s="48"/>
      <c r="E54" s="48"/>
      <c r="F54" s="48"/>
      <c r="G54" s="48"/>
      <c r="H54" s="48"/>
      <c r="I54" s="140"/>
      <c r="J54" s="141" t="s">
        <v>105</v>
      </c>
      <c r="K54" s="52"/>
    </row>
    <row r="55" spans="2:11" s="1" customFormat="1" ht="9.75" customHeight="1">
      <c r="B55" s="38"/>
      <c r="C55" s="39"/>
      <c r="D55" s="39"/>
      <c r="E55" s="39"/>
      <c r="F55" s="39"/>
      <c r="G55" s="39"/>
      <c r="H55" s="39"/>
      <c r="I55" s="114"/>
      <c r="J55" s="39"/>
      <c r="K55" s="42"/>
    </row>
    <row r="56" spans="2:47" s="1" customFormat="1" ht="29.25" customHeight="1">
      <c r="B56" s="38"/>
      <c r="C56" s="142" t="s">
        <v>106</v>
      </c>
      <c r="D56" s="39"/>
      <c r="E56" s="39"/>
      <c r="F56" s="39"/>
      <c r="G56" s="39"/>
      <c r="H56" s="39"/>
      <c r="I56" s="114"/>
      <c r="J56" s="124">
        <f>J78</f>
        <v>0</v>
      </c>
      <c r="K56" s="42"/>
      <c r="AU56" s="21" t="s">
        <v>107</v>
      </c>
    </row>
    <row r="57" spans="2:11" s="7" customFormat="1" ht="24.75" customHeight="1">
      <c r="B57" s="143"/>
      <c r="C57" s="144"/>
      <c r="D57" s="145" t="s">
        <v>108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11" s="8" customFormat="1" ht="19.5" customHeight="1">
      <c r="B58" s="150"/>
      <c r="C58" s="151"/>
      <c r="D58" s="152" t="s">
        <v>109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4"/>
      <c r="J59" s="39"/>
      <c r="K59" s="42"/>
    </row>
    <row r="60" spans="2:11" s="1" customFormat="1" ht="6.75" customHeight="1">
      <c r="B60" s="53"/>
      <c r="C60" s="54"/>
      <c r="D60" s="54"/>
      <c r="E60" s="54"/>
      <c r="F60" s="54"/>
      <c r="G60" s="54"/>
      <c r="H60" s="54"/>
      <c r="I60" s="134"/>
      <c r="J60" s="54"/>
      <c r="K60" s="55"/>
    </row>
    <row r="64" spans="2:12" s="1" customFormat="1" ht="6.75" customHeight="1">
      <c r="B64" s="56"/>
      <c r="C64" s="57"/>
      <c r="D64" s="57"/>
      <c r="E64" s="57"/>
      <c r="F64" s="57"/>
      <c r="G64" s="57"/>
      <c r="H64" s="57"/>
      <c r="I64" s="137"/>
      <c r="J64" s="57"/>
      <c r="K64" s="57"/>
      <c r="L64" s="58"/>
    </row>
    <row r="65" spans="2:12" s="1" customFormat="1" ht="36.75" customHeight="1">
      <c r="B65" s="38"/>
      <c r="C65" s="59" t="s">
        <v>118</v>
      </c>
      <c r="D65" s="60"/>
      <c r="E65" s="60"/>
      <c r="F65" s="60"/>
      <c r="G65" s="60"/>
      <c r="H65" s="60"/>
      <c r="I65" s="157"/>
      <c r="J65" s="60"/>
      <c r="K65" s="60"/>
      <c r="L65" s="58"/>
    </row>
    <row r="66" spans="2:12" s="1" customFormat="1" ht="6.75" customHeight="1">
      <c r="B66" s="38"/>
      <c r="C66" s="60"/>
      <c r="D66" s="60"/>
      <c r="E66" s="60"/>
      <c r="F66" s="60"/>
      <c r="G66" s="60"/>
      <c r="H66" s="60"/>
      <c r="I66" s="157"/>
      <c r="J66" s="60"/>
      <c r="K66" s="60"/>
      <c r="L66" s="58"/>
    </row>
    <row r="67" spans="2:12" s="1" customFormat="1" ht="14.25" customHeight="1">
      <c r="B67" s="38"/>
      <c r="C67" s="62" t="s">
        <v>18</v>
      </c>
      <c r="D67" s="60"/>
      <c r="E67" s="60"/>
      <c r="F67" s="60"/>
      <c r="G67" s="60"/>
      <c r="H67" s="60"/>
      <c r="I67" s="157"/>
      <c r="J67" s="60"/>
      <c r="K67" s="60"/>
      <c r="L67" s="58"/>
    </row>
    <row r="68" spans="2:12" s="1" customFormat="1" ht="22.5" customHeight="1">
      <c r="B68" s="38"/>
      <c r="C68" s="60"/>
      <c r="D68" s="60"/>
      <c r="E68" s="317" t="str">
        <f>E7</f>
        <v>Mariánskolázeňský potok - oprava koryta_vsII</v>
      </c>
      <c r="F68" s="160"/>
      <c r="G68" s="160"/>
      <c r="H68" s="160"/>
      <c r="I68" s="157"/>
      <c r="J68" s="60"/>
      <c r="K68" s="60"/>
      <c r="L68" s="58"/>
    </row>
    <row r="69" spans="2:12" s="1" customFormat="1" ht="14.25" customHeight="1">
      <c r="B69" s="38"/>
      <c r="C69" s="62" t="s">
        <v>100</v>
      </c>
      <c r="D69" s="60"/>
      <c r="E69" s="60"/>
      <c r="F69" s="60"/>
      <c r="G69" s="60"/>
      <c r="H69" s="60"/>
      <c r="I69" s="157"/>
      <c r="J69" s="60"/>
      <c r="K69" s="60"/>
      <c r="L69" s="58"/>
    </row>
    <row r="70" spans="2:12" s="1" customFormat="1" ht="23.25" customHeight="1">
      <c r="B70" s="38"/>
      <c r="C70" s="60"/>
      <c r="D70" s="60"/>
      <c r="E70" s="321" t="str">
        <f>E9</f>
        <v>SO 04 - VRN</v>
      </c>
      <c r="F70" s="161"/>
      <c r="G70" s="161"/>
      <c r="H70" s="161"/>
      <c r="I70" s="157"/>
      <c r="J70" s="60"/>
      <c r="K70" s="60"/>
      <c r="L70" s="58"/>
    </row>
    <row r="71" spans="2:12" s="1" customFormat="1" ht="6.75" customHeight="1">
      <c r="B71" s="38"/>
      <c r="C71" s="60"/>
      <c r="D71" s="60"/>
      <c r="E71" s="60"/>
      <c r="F71" s="60"/>
      <c r="G71" s="60"/>
      <c r="H71" s="60"/>
      <c r="I71" s="157"/>
      <c r="J71" s="60"/>
      <c r="K71" s="60"/>
      <c r="L71" s="58"/>
    </row>
    <row r="72" spans="2:12" s="1" customFormat="1" ht="18" customHeight="1">
      <c r="B72" s="38"/>
      <c r="C72" s="62" t="s">
        <v>25</v>
      </c>
      <c r="D72" s="60"/>
      <c r="E72" s="60"/>
      <c r="F72" s="158" t="str">
        <f>F12</f>
        <v>Praha - Malá Chuchle</v>
      </c>
      <c r="G72" s="60"/>
      <c r="H72" s="60"/>
      <c r="I72" s="159" t="s">
        <v>27</v>
      </c>
      <c r="J72" s="70" t="str">
        <f>IF(J12="","",J12)</f>
        <v>19. 5. 2015</v>
      </c>
      <c r="K72" s="60"/>
      <c r="L72" s="58"/>
    </row>
    <row r="73" spans="2:12" s="1" customFormat="1" ht="6.75" customHeight="1">
      <c r="B73" s="38"/>
      <c r="C73" s="60"/>
      <c r="D73" s="60"/>
      <c r="E73" s="60"/>
      <c r="F73" s="60"/>
      <c r="G73" s="60"/>
      <c r="H73" s="60"/>
      <c r="I73" s="157"/>
      <c r="J73" s="60"/>
      <c r="K73" s="60"/>
      <c r="L73" s="58"/>
    </row>
    <row r="74" spans="2:12" s="1" customFormat="1" ht="15">
      <c r="B74" s="38"/>
      <c r="C74" s="62" t="s">
        <v>31</v>
      </c>
      <c r="D74" s="60"/>
      <c r="E74" s="60"/>
      <c r="F74" s="158" t="str">
        <f>E15</f>
        <v>Hlavní město Praha</v>
      </c>
      <c r="G74" s="60"/>
      <c r="H74" s="60"/>
      <c r="I74" s="159" t="s">
        <v>37</v>
      </c>
      <c r="J74" s="158" t="str">
        <f>E21</f>
        <v>Envicons s.r.o.</v>
      </c>
      <c r="K74" s="60"/>
      <c r="L74" s="58"/>
    </row>
    <row r="75" spans="2:12" s="1" customFormat="1" ht="14.25" customHeight="1">
      <c r="B75" s="38"/>
      <c r="C75" s="62" t="s">
        <v>35</v>
      </c>
      <c r="D75" s="60"/>
      <c r="E75" s="60"/>
      <c r="F75" s="158">
        <f>IF(E18="","",E18)</f>
      </c>
      <c r="G75" s="60"/>
      <c r="H75" s="60"/>
      <c r="I75" s="157"/>
      <c r="J75" s="60"/>
      <c r="K75" s="60"/>
      <c r="L75" s="58"/>
    </row>
    <row r="76" spans="2:12" s="1" customFormat="1" ht="9.75" customHeight="1">
      <c r="B76" s="38"/>
      <c r="C76" s="60"/>
      <c r="D76" s="60"/>
      <c r="E76" s="60"/>
      <c r="F76" s="60"/>
      <c r="G76" s="60"/>
      <c r="H76" s="60"/>
      <c r="I76" s="157"/>
      <c r="J76" s="60"/>
      <c r="K76" s="60"/>
      <c r="L76" s="58"/>
    </row>
    <row r="77" spans="2:20" s="9" customFormat="1" ht="29.25" customHeight="1">
      <c r="B77" s="162"/>
      <c r="C77" s="163" t="s">
        <v>119</v>
      </c>
      <c r="D77" s="164" t="s">
        <v>60</v>
      </c>
      <c r="E77" s="164" t="s">
        <v>56</v>
      </c>
      <c r="F77" s="164" t="s">
        <v>120</v>
      </c>
      <c r="G77" s="164" t="s">
        <v>121</v>
      </c>
      <c r="H77" s="164" t="s">
        <v>122</v>
      </c>
      <c r="I77" s="165" t="s">
        <v>123</v>
      </c>
      <c r="J77" s="164" t="s">
        <v>105</v>
      </c>
      <c r="K77" s="166" t="s">
        <v>124</v>
      </c>
      <c r="L77" s="167"/>
      <c r="M77" s="77" t="s">
        <v>125</v>
      </c>
      <c r="N77" s="78" t="s">
        <v>45</v>
      </c>
      <c r="O77" s="78" t="s">
        <v>126</v>
      </c>
      <c r="P77" s="78" t="s">
        <v>127</v>
      </c>
      <c r="Q77" s="78" t="s">
        <v>128</v>
      </c>
      <c r="R77" s="78" t="s">
        <v>129</v>
      </c>
      <c r="S77" s="78" t="s">
        <v>130</v>
      </c>
      <c r="T77" s="79" t="s">
        <v>131</v>
      </c>
    </row>
    <row r="78" spans="2:63" s="1" customFormat="1" ht="29.25" customHeight="1">
      <c r="B78" s="38"/>
      <c r="C78" s="83" t="s">
        <v>106</v>
      </c>
      <c r="D78" s="60"/>
      <c r="E78" s="60"/>
      <c r="F78" s="60"/>
      <c r="G78" s="60"/>
      <c r="H78" s="60"/>
      <c r="I78" s="157"/>
      <c r="J78" s="168">
        <f>BK78</f>
        <v>0</v>
      </c>
      <c r="K78" s="60"/>
      <c r="L78" s="58"/>
      <c r="M78" s="80"/>
      <c r="N78" s="81"/>
      <c r="O78" s="81"/>
      <c r="P78" s="169">
        <f>P79</f>
        <v>0</v>
      </c>
      <c r="Q78" s="81"/>
      <c r="R78" s="169">
        <f>R79</f>
        <v>0.00026000000000000003</v>
      </c>
      <c r="S78" s="81"/>
      <c r="T78" s="170">
        <f>T79</f>
        <v>0</v>
      </c>
      <c r="AT78" s="21" t="s">
        <v>74</v>
      </c>
      <c r="AU78" s="21" t="s">
        <v>107</v>
      </c>
      <c r="BK78" s="171">
        <f>BK79</f>
        <v>0</v>
      </c>
    </row>
    <row r="79" spans="2:63" s="10" customFormat="1" ht="36.75" customHeight="1">
      <c r="B79" s="172"/>
      <c r="C79" s="173"/>
      <c r="D79" s="174" t="s">
        <v>74</v>
      </c>
      <c r="E79" s="175" t="s">
        <v>132</v>
      </c>
      <c r="F79" s="175" t="s">
        <v>133</v>
      </c>
      <c r="G79" s="173"/>
      <c r="H79" s="173"/>
      <c r="I79" s="176"/>
      <c r="J79" s="177">
        <f>BK79</f>
        <v>0</v>
      </c>
      <c r="K79" s="173"/>
      <c r="L79" s="178"/>
      <c r="M79" s="179"/>
      <c r="N79" s="180"/>
      <c r="O79" s="180"/>
      <c r="P79" s="181">
        <f>P80</f>
        <v>0</v>
      </c>
      <c r="Q79" s="180"/>
      <c r="R79" s="181">
        <f>R80</f>
        <v>0.00026000000000000003</v>
      </c>
      <c r="S79" s="180"/>
      <c r="T79" s="182">
        <f>T80</f>
        <v>0</v>
      </c>
      <c r="AR79" s="183" t="s">
        <v>24</v>
      </c>
      <c r="AT79" s="184" t="s">
        <v>74</v>
      </c>
      <c r="AU79" s="184" t="s">
        <v>75</v>
      </c>
      <c r="AY79" s="183" t="s">
        <v>134</v>
      </c>
      <c r="BK79" s="185">
        <f>BK80</f>
        <v>0</v>
      </c>
    </row>
    <row r="80" spans="2:63" s="10" customFormat="1" ht="19.5" customHeight="1">
      <c r="B80" s="172"/>
      <c r="C80" s="173"/>
      <c r="D80" s="186" t="s">
        <v>74</v>
      </c>
      <c r="E80" s="187" t="s">
        <v>24</v>
      </c>
      <c r="F80" s="187" t="s">
        <v>135</v>
      </c>
      <c r="G80" s="173"/>
      <c r="H80" s="173"/>
      <c r="I80" s="176"/>
      <c r="J80" s="188">
        <f>BK80</f>
        <v>0</v>
      </c>
      <c r="K80" s="173"/>
      <c r="L80" s="178"/>
      <c r="M80" s="179"/>
      <c r="N80" s="180"/>
      <c r="O80" s="180"/>
      <c r="P80" s="181">
        <f>SUM(P81:P88)</f>
        <v>0</v>
      </c>
      <c r="Q80" s="180"/>
      <c r="R80" s="181">
        <f>SUM(R81:R88)</f>
        <v>0.00026000000000000003</v>
      </c>
      <c r="S80" s="180"/>
      <c r="T80" s="182">
        <f>SUM(T81:T88)</f>
        <v>0</v>
      </c>
      <c r="AR80" s="183" t="s">
        <v>24</v>
      </c>
      <c r="AT80" s="184" t="s">
        <v>74</v>
      </c>
      <c r="AU80" s="184" t="s">
        <v>24</v>
      </c>
      <c r="AY80" s="183" t="s">
        <v>134</v>
      </c>
      <c r="BK80" s="185">
        <f>SUM(BK81:BK88)</f>
        <v>0</v>
      </c>
    </row>
    <row r="81" spans="2:65" s="1" customFormat="1" ht="31.5" customHeight="1">
      <c r="B81" s="38"/>
      <c r="C81" s="189" t="s">
        <v>24</v>
      </c>
      <c r="D81" s="189" t="s">
        <v>136</v>
      </c>
      <c r="E81" s="190" t="s">
        <v>500</v>
      </c>
      <c r="F81" s="191" t="s">
        <v>138</v>
      </c>
      <c r="G81" s="192" t="s">
        <v>501</v>
      </c>
      <c r="H81" s="193">
        <v>1</v>
      </c>
      <c r="I81" s="194"/>
      <c r="J81" s="195">
        <f>ROUND(I81*H81,2)</f>
        <v>0</v>
      </c>
      <c r="K81" s="191" t="s">
        <v>22</v>
      </c>
      <c r="L81" s="58"/>
      <c r="M81" s="196" t="s">
        <v>22</v>
      </c>
      <c r="N81" s="197" t="s">
        <v>46</v>
      </c>
      <c r="O81" s="39"/>
      <c r="P81" s="198">
        <f>O81*H81</f>
        <v>0</v>
      </c>
      <c r="Q81" s="198">
        <v>0</v>
      </c>
      <c r="R81" s="198">
        <f>Q81*H81</f>
        <v>0</v>
      </c>
      <c r="S81" s="198">
        <v>0</v>
      </c>
      <c r="T81" s="199">
        <f>S81*H81</f>
        <v>0</v>
      </c>
      <c r="AR81" s="21" t="s">
        <v>141</v>
      </c>
      <c r="AT81" s="21" t="s">
        <v>136</v>
      </c>
      <c r="AU81" s="21" t="s">
        <v>84</v>
      </c>
      <c r="AY81" s="21" t="s">
        <v>134</v>
      </c>
      <c r="BE81" s="200">
        <f>IF(N81="základní",J81,0)</f>
        <v>0</v>
      </c>
      <c r="BF81" s="200">
        <f>IF(N81="snížená",J81,0)</f>
        <v>0</v>
      </c>
      <c r="BG81" s="200">
        <f>IF(N81="zákl. přenesená",J81,0)</f>
        <v>0</v>
      </c>
      <c r="BH81" s="200">
        <f>IF(N81="sníž. přenesená",J81,0)</f>
        <v>0</v>
      </c>
      <c r="BI81" s="200">
        <f>IF(N81="nulová",J81,0)</f>
        <v>0</v>
      </c>
      <c r="BJ81" s="21" t="s">
        <v>24</v>
      </c>
      <c r="BK81" s="200">
        <f>ROUND(I81*H81,2)</f>
        <v>0</v>
      </c>
      <c r="BL81" s="21" t="s">
        <v>141</v>
      </c>
      <c r="BM81" s="21" t="s">
        <v>502</v>
      </c>
    </row>
    <row r="82" spans="2:47" s="1" customFormat="1" ht="27">
      <c r="B82" s="38"/>
      <c r="C82" s="60"/>
      <c r="D82" s="201" t="s">
        <v>143</v>
      </c>
      <c r="E82" s="60"/>
      <c r="F82" s="202" t="s">
        <v>169</v>
      </c>
      <c r="G82" s="60"/>
      <c r="H82" s="60"/>
      <c r="I82" s="157"/>
      <c r="J82" s="60"/>
      <c r="K82" s="60"/>
      <c r="L82" s="58"/>
      <c r="M82" s="203"/>
      <c r="N82" s="39"/>
      <c r="O82" s="39"/>
      <c r="P82" s="39"/>
      <c r="Q82" s="39"/>
      <c r="R82" s="39"/>
      <c r="S82" s="39"/>
      <c r="T82" s="75"/>
      <c r="AT82" s="21" t="s">
        <v>143</v>
      </c>
      <c r="AU82" s="21" t="s">
        <v>84</v>
      </c>
    </row>
    <row r="83" spans="2:65" s="1" customFormat="1" ht="31.5" customHeight="1">
      <c r="B83" s="38"/>
      <c r="C83" s="189" t="s">
        <v>84</v>
      </c>
      <c r="D83" s="189" t="s">
        <v>136</v>
      </c>
      <c r="E83" s="190" t="s">
        <v>503</v>
      </c>
      <c r="F83" s="191" t="s">
        <v>146</v>
      </c>
      <c r="G83" s="192" t="s">
        <v>501</v>
      </c>
      <c r="H83" s="193">
        <v>1</v>
      </c>
      <c r="I83" s="194"/>
      <c r="J83" s="195">
        <f>ROUND(I83*H83,2)</f>
        <v>0</v>
      </c>
      <c r="K83" s="191" t="s">
        <v>22</v>
      </c>
      <c r="L83" s="58"/>
      <c r="M83" s="196" t="s">
        <v>22</v>
      </c>
      <c r="N83" s="197" t="s">
        <v>46</v>
      </c>
      <c r="O83" s="39"/>
      <c r="P83" s="198">
        <f>O83*H83</f>
        <v>0</v>
      </c>
      <c r="Q83" s="198">
        <v>0.00018</v>
      </c>
      <c r="R83" s="198">
        <f>Q83*H83</f>
        <v>0.00018</v>
      </c>
      <c r="S83" s="198">
        <v>0</v>
      </c>
      <c r="T83" s="199">
        <f>S83*H83</f>
        <v>0</v>
      </c>
      <c r="AR83" s="21" t="s">
        <v>141</v>
      </c>
      <c r="AT83" s="21" t="s">
        <v>136</v>
      </c>
      <c r="AU83" s="21" t="s">
        <v>84</v>
      </c>
      <c r="AY83" s="21" t="s">
        <v>134</v>
      </c>
      <c r="BE83" s="200">
        <f>IF(N83="základní",J83,0)</f>
        <v>0</v>
      </c>
      <c r="BF83" s="200">
        <f>IF(N83="snížená",J83,0)</f>
        <v>0</v>
      </c>
      <c r="BG83" s="200">
        <f>IF(N83="zákl. přenesená",J83,0)</f>
        <v>0</v>
      </c>
      <c r="BH83" s="200">
        <f>IF(N83="sníž. přenesená",J83,0)</f>
        <v>0</v>
      </c>
      <c r="BI83" s="200">
        <f>IF(N83="nulová",J83,0)</f>
        <v>0</v>
      </c>
      <c r="BJ83" s="21" t="s">
        <v>24</v>
      </c>
      <c r="BK83" s="200">
        <f>ROUND(I83*H83,2)</f>
        <v>0</v>
      </c>
      <c r="BL83" s="21" t="s">
        <v>141</v>
      </c>
      <c r="BM83" s="21" t="s">
        <v>504</v>
      </c>
    </row>
    <row r="84" spans="2:47" s="1" customFormat="1" ht="27">
      <c r="B84" s="38"/>
      <c r="C84" s="60"/>
      <c r="D84" s="201" t="s">
        <v>143</v>
      </c>
      <c r="E84" s="60"/>
      <c r="F84" s="202" t="s">
        <v>169</v>
      </c>
      <c r="G84" s="60"/>
      <c r="H84" s="60"/>
      <c r="I84" s="157"/>
      <c r="J84" s="60"/>
      <c r="K84" s="60"/>
      <c r="L84" s="58"/>
      <c r="M84" s="203"/>
      <c r="N84" s="39"/>
      <c r="O84" s="39"/>
      <c r="P84" s="39"/>
      <c r="Q84" s="39"/>
      <c r="R84" s="39"/>
      <c r="S84" s="39"/>
      <c r="T84" s="75"/>
      <c r="AT84" s="21" t="s">
        <v>143</v>
      </c>
      <c r="AU84" s="21" t="s">
        <v>84</v>
      </c>
    </row>
    <row r="85" spans="2:65" s="1" customFormat="1" ht="31.5" customHeight="1">
      <c r="B85" s="38"/>
      <c r="C85" s="189" t="s">
        <v>148</v>
      </c>
      <c r="D85" s="189" t="s">
        <v>136</v>
      </c>
      <c r="E85" s="190" t="s">
        <v>505</v>
      </c>
      <c r="F85" s="191" t="s">
        <v>150</v>
      </c>
      <c r="G85" s="192" t="s">
        <v>501</v>
      </c>
      <c r="H85" s="193">
        <v>1</v>
      </c>
      <c r="I85" s="194"/>
      <c r="J85" s="195">
        <f>ROUND(I85*H85,2)</f>
        <v>0</v>
      </c>
      <c r="K85" s="191" t="s">
        <v>22</v>
      </c>
      <c r="L85" s="58"/>
      <c r="M85" s="196" t="s">
        <v>22</v>
      </c>
      <c r="N85" s="197" t="s">
        <v>46</v>
      </c>
      <c r="O85" s="39"/>
      <c r="P85" s="198">
        <f>O85*H85</f>
        <v>0</v>
      </c>
      <c r="Q85" s="198">
        <v>8E-05</v>
      </c>
      <c r="R85" s="198">
        <f>Q85*H85</f>
        <v>8E-05</v>
      </c>
      <c r="S85" s="198">
        <v>0</v>
      </c>
      <c r="T85" s="199">
        <f>S85*H85</f>
        <v>0</v>
      </c>
      <c r="AR85" s="21" t="s">
        <v>141</v>
      </c>
      <c r="AT85" s="21" t="s">
        <v>136</v>
      </c>
      <c r="AU85" s="21" t="s">
        <v>84</v>
      </c>
      <c r="AY85" s="21" t="s">
        <v>134</v>
      </c>
      <c r="BE85" s="200">
        <f>IF(N85="základní",J85,0)</f>
        <v>0</v>
      </c>
      <c r="BF85" s="200">
        <f>IF(N85="snížená",J85,0)</f>
        <v>0</v>
      </c>
      <c r="BG85" s="200">
        <f>IF(N85="zákl. přenesená",J85,0)</f>
        <v>0</v>
      </c>
      <c r="BH85" s="200">
        <f>IF(N85="sníž. přenesená",J85,0)</f>
        <v>0</v>
      </c>
      <c r="BI85" s="200">
        <f>IF(N85="nulová",J85,0)</f>
        <v>0</v>
      </c>
      <c r="BJ85" s="21" t="s">
        <v>24</v>
      </c>
      <c r="BK85" s="200">
        <f>ROUND(I85*H85,2)</f>
        <v>0</v>
      </c>
      <c r="BL85" s="21" t="s">
        <v>141</v>
      </c>
      <c r="BM85" s="21" t="s">
        <v>506</v>
      </c>
    </row>
    <row r="86" spans="2:47" s="1" customFormat="1" ht="27">
      <c r="B86" s="38"/>
      <c r="C86" s="60"/>
      <c r="D86" s="201" t="s">
        <v>143</v>
      </c>
      <c r="E86" s="60"/>
      <c r="F86" s="202" t="s">
        <v>169</v>
      </c>
      <c r="G86" s="60"/>
      <c r="H86" s="60"/>
      <c r="I86" s="157"/>
      <c r="J86" s="60"/>
      <c r="K86" s="60"/>
      <c r="L86" s="58"/>
      <c r="M86" s="203"/>
      <c r="N86" s="39"/>
      <c r="O86" s="39"/>
      <c r="P86" s="39"/>
      <c r="Q86" s="39"/>
      <c r="R86" s="39"/>
      <c r="S86" s="39"/>
      <c r="T86" s="75"/>
      <c r="AT86" s="21" t="s">
        <v>143</v>
      </c>
      <c r="AU86" s="21" t="s">
        <v>84</v>
      </c>
    </row>
    <row r="87" spans="2:65" s="1" customFormat="1" ht="31.5" customHeight="1">
      <c r="B87" s="38"/>
      <c r="C87" s="189" t="s">
        <v>141</v>
      </c>
      <c r="D87" s="189" t="s">
        <v>136</v>
      </c>
      <c r="E87" s="190" t="s">
        <v>507</v>
      </c>
      <c r="F87" s="191" t="s">
        <v>138</v>
      </c>
      <c r="G87" s="192" t="s">
        <v>501</v>
      </c>
      <c r="H87" s="193">
        <v>1</v>
      </c>
      <c r="I87" s="194"/>
      <c r="J87" s="195">
        <f>ROUND(I87*H87,2)</f>
        <v>0</v>
      </c>
      <c r="K87" s="191" t="s">
        <v>22</v>
      </c>
      <c r="L87" s="58"/>
      <c r="M87" s="196" t="s">
        <v>22</v>
      </c>
      <c r="N87" s="197" t="s">
        <v>46</v>
      </c>
      <c r="O87" s="39"/>
      <c r="P87" s="198">
        <f>O87*H87</f>
        <v>0</v>
      </c>
      <c r="Q87" s="198">
        <v>0</v>
      </c>
      <c r="R87" s="198">
        <f>Q87*H87</f>
        <v>0</v>
      </c>
      <c r="S87" s="198">
        <v>0</v>
      </c>
      <c r="T87" s="199">
        <f>S87*H87</f>
        <v>0</v>
      </c>
      <c r="AR87" s="21" t="s">
        <v>141</v>
      </c>
      <c r="AT87" s="21" t="s">
        <v>136</v>
      </c>
      <c r="AU87" s="21" t="s">
        <v>84</v>
      </c>
      <c r="AY87" s="21" t="s">
        <v>134</v>
      </c>
      <c r="BE87" s="200">
        <f>IF(N87="základní",J87,0)</f>
        <v>0</v>
      </c>
      <c r="BF87" s="200">
        <f>IF(N87="snížená",J87,0)</f>
        <v>0</v>
      </c>
      <c r="BG87" s="200">
        <f>IF(N87="zákl. přenesená",J87,0)</f>
        <v>0</v>
      </c>
      <c r="BH87" s="200">
        <f>IF(N87="sníž. přenesená",J87,0)</f>
        <v>0</v>
      </c>
      <c r="BI87" s="200">
        <f>IF(N87="nulová",J87,0)</f>
        <v>0</v>
      </c>
      <c r="BJ87" s="21" t="s">
        <v>24</v>
      </c>
      <c r="BK87" s="200">
        <f>ROUND(I87*H87,2)</f>
        <v>0</v>
      </c>
      <c r="BL87" s="21" t="s">
        <v>141</v>
      </c>
      <c r="BM87" s="21" t="s">
        <v>508</v>
      </c>
    </row>
    <row r="88" spans="2:47" s="1" customFormat="1" ht="27">
      <c r="B88" s="38"/>
      <c r="C88" s="60"/>
      <c r="D88" s="204" t="s">
        <v>143</v>
      </c>
      <c r="E88" s="60"/>
      <c r="F88" s="205" t="s">
        <v>169</v>
      </c>
      <c r="G88" s="60"/>
      <c r="H88" s="60"/>
      <c r="I88" s="157"/>
      <c r="J88" s="60"/>
      <c r="K88" s="60"/>
      <c r="L88" s="58"/>
      <c r="M88" s="236"/>
      <c r="N88" s="233"/>
      <c r="O88" s="233"/>
      <c r="P88" s="233"/>
      <c r="Q88" s="233"/>
      <c r="R88" s="233"/>
      <c r="S88" s="233"/>
      <c r="T88" s="237"/>
      <c r="AT88" s="21" t="s">
        <v>143</v>
      </c>
      <c r="AU88" s="21" t="s">
        <v>84</v>
      </c>
    </row>
    <row r="89" spans="2:12" s="1" customFormat="1" ht="6.75" customHeight="1">
      <c r="B89" s="53"/>
      <c r="C89" s="54"/>
      <c r="D89" s="54"/>
      <c r="E89" s="54"/>
      <c r="F89" s="54"/>
      <c r="G89" s="54"/>
      <c r="H89" s="54"/>
      <c r="I89" s="134"/>
      <c r="J89" s="54"/>
      <c r="K89" s="54"/>
      <c r="L89" s="58"/>
    </row>
  </sheetData>
  <sheetProtection sheet="1" objects="1" scenarios="1" formatCells="0" formatColumns="0" formatRows="0" sort="0" autoFilter="0"/>
  <autoFilter ref="C77:K88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zoomScalePageLayoutView="0" workbookViewId="0" topLeftCell="A1">
      <selection activeCell="A1" sqref="A1"/>
    </sheetView>
  </sheetViews>
  <sheetFormatPr defaultColWidth="9.33203125" defaultRowHeight="13.5"/>
  <cols>
    <col min="1" max="1" width="8.33203125" style="238" customWidth="1"/>
    <col min="2" max="2" width="1.66796875" style="238" customWidth="1"/>
    <col min="3" max="4" width="5" style="238" customWidth="1"/>
    <col min="5" max="5" width="11.66015625" style="238" customWidth="1"/>
    <col min="6" max="6" width="9.16015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796875" style="238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2" customFormat="1" ht="45" customHeight="1">
      <c r="B3" s="242"/>
      <c r="C3" s="358" t="s">
        <v>509</v>
      </c>
      <c r="D3" s="358"/>
      <c r="E3" s="358"/>
      <c r="F3" s="358"/>
      <c r="G3" s="358"/>
      <c r="H3" s="358"/>
      <c r="I3" s="358"/>
      <c r="J3" s="358"/>
      <c r="K3" s="243"/>
    </row>
    <row r="4" spans="2:11" ht="25.5" customHeight="1">
      <c r="B4" s="244"/>
      <c r="C4" s="365" t="s">
        <v>510</v>
      </c>
      <c r="D4" s="365"/>
      <c r="E4" s="365"/>
      <c r="F4" s="365"/>
      <c r="G4" s="365"/>
      <c r="H4" s="365"/>
      <c r="I4" s="365"/>
      <c r="J4" s="365"/>
      <c r="K4" s="245"/>
    </row>
    <row r="5" spans="2:1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4"/>
      <c r="C6" s="361" t="s">
        <v>511</v>
      </c>
      <c r="D6" s="361"/>
      <c r="E6" s="361"/>
      <c r="F6" s="361"/>
      <c r="G6" s="361"/>
      <c r="H6" s="361"/>
      <c r="I6" s="361"/>
      <c r="J6" s="361"/>
      <c r="K6" s="245"/>
    </row>
    <row r="7" spans="2:11" ht="15" customHeight="1">
      <c r="B7" s="248"/>
      <c r="C7" s="361" t="s">
        <v>512</v>
      </c>
      <c r="D7" s="361"/>
      <c r="E7" s="361"/>
      <c r="F7" s="361"/>
      <c r="G7" s="361"/>
      <c r="H7" s="361"/>
      <c r="I7" s="361"/>
      <c r="J7" s="361"/>
      <c r="K7" s="245"/>
    </row>
    <row r="8" spans="2:1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ht="15" customHeight="1">
      <c r="B9" s="248"/>
      <c r="C9" s="361" t="s">
        <v>513</v>
      </c>
      <c r="D9" s="361"/>
      <c r="E9" s="361"/>
      <c r="F9" s="361"/>
      <c r="G9" s="361"/>
      <c r="H9" s="361"/>
      <c r="I9" s="361"/>
      <c r="J9" s="361"/>
      <c r="K9" s="245"/>
    </row>
    <row r="10" spans="2:11" ht="15" customHeight="1">
      <c r="B10" s="248"/>
      <c r="C10" s="247"/>
      <c r="D10" s="361" t="s">
        <v>514</v>
      </c>
      <c r="E10" s="361"/>
      <c r="F10" s="361"/>
      <c r="G10" s="361"/>
      <c r="H10" s="361"/>
      <c r="I10" s="361"/>
      <c r="J10" s="361"/>
      <c r="K10" s="245"/>
    </row>
    <row r="11" spans="2:11" ht="15" customHeight="1">
      <c r="B11" s="248"/>
      <c r="C11" s="249"/>
      <c r="D11" s="361" t="s">
        <v>515</v>
      </c>
      <c r="E11" s="361"/>
      <c r="F11" s="361"/>
      <c r="G11" s="361"/>
      <c r="H11" s="361"/>
      <c r="I11" s="361"/>
      <c r="J11" s="361"/>
      <c r="K11" s="245"/>
    </row>
    <row r="12" spans="2:11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5"/>
    </row>
    <row r="13" spans="2:11" ht="15" customHeight="1">
      <c r="B13" s="248"/>
      <c r="C13" s="249"/>
      <c r="D13" s="361" t="s">
        <v>516</v>
      </c>
      <c r="E13" s="361"/>
      <c r="F13" s="361"/>
      <c r="G13" s="361"/>
      <c r="H13" s="361"/>
      <c r="I13" s="361"/>
      <c r="J13" s="361"/>
      <c r="K13" s="245"/>
    </row>
    <row r="14" spans="2:11" ht="15" customHeight="1">
      <c r="B14" s="248"/>
      <c r="C14" s="249"/>
      <c r="D14" s="361" t="s">
        <v>517</v>
      </c>
      <c r="E14" s="361"/>
      <c r="F14" s="361"/>
      <c r="G14" s="361"/>
      <c r="H14" s="361"/>
      <c r="I14" s="361"/>
      <c r="J14" s="361"/>
      <c r="K14" s="245"/>
    </row>
    <row r="15" spans="2:11" ht="15" customHeight="1">
      <c r="B15" s="248"/>
      <c r="C15" s="249"/>
      <c r="D15" s="361" t="s">
        <v>518</v>
      </c>
      <c r="E15" s="361"/>
      <c r="F15" s="361"/>
      <c r="G15" s="361"/>
      <c r="H15" s="361"/>
      <c r="I15" s="361"/>
      <c r="J15" s="361"/>
      <c r="K15" s="245"/>
    </row>
    <row r="16" spans="2:11" ht="15" customHeight="1">
      <c r="B16" s="248"/>
      <c r="C16" s="249"/>
      <c r="D16" s="249"/>
      <c r="E16" s="250" t="s">
        <v>82</v>
      </c>
      <c r="F16" s="361" t="s">
        <v>519</v>
      </c>
      <c r="G16" s="361"/>
      <c r="H16" s="361"/>
      <c r="I16" s="361"/>
      <c r="J16" s="361"/>
      <c r="K16" s="245"/>
    </row>
    <row r="17" spans="2:11" ht="15" customHeight="1">
      <c r="B17" s="248"/>
      <c r="C17" s="249"/>
      <c r="D17" s="249"/>
      <c r="E17" s="250" t="s">
        <v>520</v>
      </c>
      <c r="F17" s="361" t="s">
        <v>521</v>
      </c>
      <c r="G17" s="361"/>
      <c r="H17" s="361"/>
      <c r="I17" s="361"/>
      <c r="J17" s="361"/>
      <c r="K17" s="245"/>
    </row>
    <row r="18" spans="2:11" ht="15" customHeight="1">
      <c r="B18" s="248"/>
      <c r="C18" s="249"/>
      <c r="D18" s="249"/>
      <c r="E18" s="250" t="s">
        <v>522</v>
      </c>
      <c r="F18" s="361" t="s">
        <v>523</v>
      </c>
      <c r="G18" s="361"/>
      <c r="H18" s="361"/>
      <c r="I18" s="361"/>
      <c r="J18" s="361"/>
      <c r="K18" s="245"/>
    </row>
    <row r="19" spans="2:11" ht="15" customHeight="1">
      <c r="B19" s="248"/>
      <c r="C19" s="249"/>
      <c r="D19" s="249"/>
      <c r="E19" s="250" t="s">
        <v>524</v>
      </c>
      <c r="F19" s="361" t="s">
        <v>525</v>
      </c>
      <c r="G19" s="361"/>
      <c r="H19" s="361"/>
      <c r="I19" s="361"/>
      <c r="J19" s="361"/>
      <c r="K19" s="245"/>
    </row>
    <row r="20" spans="2:11" ht="15" customHeight="1">
      <c r="B20" s="248"/>
      <c r="C20" s="249"/>
      <c r="D20" s="249"/>
      <c r="E20" s="250" t="s">
        <v>526</v>
      </c>
      <c r="F20" s="361" t="s">
        <v>527</v>
      </c>
      <c r="G20" s="361"/>
      <c r="H20" s="361"/>
      <c r="I20" s="361"/>
      <c r="J20" s="361"/>
      <c r="K20" s="245"/>
    </row>
    <row r="21" spans="2:11" ht="15" customHeight="1">
      <c r="B21" s="248"/>
      <c r="C21" s="249"/>
      <c r="D21" s="249"/>
      <c r="E21" s="250" t="s">
        <v>528</v>
      </c>
      <c r="F21" s="361" t="s">
        <v>529</v>
      </c>
      <c r="G21" s="361"/>
      <c r="H21" s="361"/>
      <c r="I21" s="361"/>
      <c r="J21" s="361"/>
      <c r="K21" s="245"/>
    </row>
    <row r="22" spans="2:11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5"/>
    </row>
    <row r="23" spans="2:11" ht="15" customHeight="1">
      <c r="B23" s="248"/>
      <c r="C23" s="361" t="s">
        <v>530</v>
      </c>
      <c r="D23" s="361"/>
      <c r="E23" s="361"/>
      <c r="F23" s="361"/>
      <c r="G23" s="361"/>
      <c r="H23" s="361"/>
      <c r="I23" s="361"/>
      <c r="J23" s="361"/>
      <c r="K23" s="245"/>
    </row>
    <row r="24" spans="2:11" ht="15" customHeight="1">
      <c r="B24" s="248"/>
      <c r="C24" s="361" t="s">
        <v>531</v>
      </c>
      <c r="D24" s="361"/>
      <c r="E24" s="361"/>
      <c r="F24" s="361"/>
      <c r="G24" s="361"/>
      <c r="H24" s="361"/>
      <c r="I24" s="361"/>
      <c r="J24" s="361"/>
      <c r="K24" s="245"/>
    </row>
    <row r="25" spans="2:11" ht="15" customHeight="1">
      <c r="B25" s="248"/>
      <c r="C25" s="247"/>
      <c r="D25" s="361" t="s">
        <v>532</v>
      </c>
      <c r="E25" s="361"/>
      <c r="F25" s="361"/>
      <c r="G25" s="361"/>
      <c r="H25" s="361"/>
      <c r="I25" s="361"/>
      <c r="J25" s="361"/>
      <c r="K25" s="245"/>
    </row>
    <row r="26" spans="2:11" ht="15" customHeight="1">
      <c r="B26" s="248"/>
      <c r="C26" s="249"/>
      <c r="D26" s="361" t="s">
        <v>533</v>
      </c>
      <c r="E26" s="361"/>
      <c r="F26" s="361"/>
      <c r="G26" s="361"/>
      <c r="H26" s="361"/>
      <c r="I26" s="361"/>
      <c r="J26" s="361"/>
      <c r="K26" s="245"/>
    </row>
    <row r="27" spans="2:11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5"/>
    </row>
    <row r="28" spans="2:11" ht="15" customHeight="1">
      <c r="B28" s="248"/>
      <c r="C28" s="249"/>
      <c r="D28" s="361" t="s">
        <v>534</v>
      </c>
      <c r="E28" s="361"/>
      <c r="F28" s="361"/>
      <c r="G28" s="361"/>
      <c r="H28" s="361"/>
      <c r="I28" s="361"/>
      <c r="J28" s="361"/>
      <c r="K28" s="245"/>
    </row>
    <row r="29" spans="2:11" ht="15" customHeight="1">
      <c r="B29" s="248"/>
      <c r="C29" s="249"/>
      <c r="D29" s="361" t="s">
        <v>535</v>
      </c>
      <c r="E29" s="361"/>
      <c r="F29" s="361"/>
      <c r="G29" s="361"/>
      <c r="H29" s="361"/>
      <c r="I29" s="361"/>
      <c r="J29" s="361"/>
      <c r="K29" s="245"/>
    </row>
    <row r="30" spans="2:11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5"/>
    </row>
    <row r="31" spans="2:11" ht="15" customHeight="1">
      <c r="B31" s="248"/>
      <c r="C31" s="249"/>
      <c r="D31" s="361" t="s">
        <v>536</v>
      </c>
      <c r="E31" s="361"/>
      <c r="F31" s="361"/>
      <c r="G31" s="361"/>
      <c r="H31" s="361"/>
      <c r="I31" s="361"/>
      <c r="J31" s="361"/>
      <c r="K31" s="245"/>
    </row>
    <row r="32" spans="2:11" ht="15" customHeight="1">
      <c r="B32" s="248"/>
      <c r="C32" s="249"/>
      <c r="D32" s="361" t="s">
        <v>537</v>
      </c>
      <c r="E32" s="361"/>
      <c r="F32" s="361"/>
      <c r="G32" s="361"/>
      <c r="H32" s="361"/>
      <c r="I32" s="361"/>
      <c r="J32" s="361"/>
      <c r="K32" s="245"/>
    </row>
    <row r="33" spans="2:11" ht="15" customHeight="1">
      <c r="B33" s="248"/>
      <c r="C33" s="249"/>
      <c r="D33" s="361" t="s">
        <v>538</v>
      </c>
      <c r="E33" s="361"/>
      <c r="F33" s="361"/>
      <c r="G33" s="361"/>
      <c r="H33" s="361"/>
      <c r="I33" s="361"/>
      <c r="J33" s="361"/>
      <c r="K33" s="245"/>
    </row>
    <row r="34" spans="2:11" ht="15" customHeight="1">
      <c r="B34" s="248"/>
      <c r="C34" s="249"/>
      <c r="D34" s="247"/>
      <c r="E34" s="251" t="s">
        <v>119</v>
      </c>
      <c r="F34" s="247"/>
      <c r="G34" s="361" t="s">
        <v>539</v>
      </c>
      <c r="H34" s="361"/>
      <c r="I34" s="361"/>
      <c r="J34" s="361"/>
      <c r="K34" s="245"/>
    </row>
    <row r="35" spans="2:11" ht="30.75" customHeight="1">
      <c r="B35" s="248"/>
      <c r="C35" s="249"/>
      <c r="D35" s="247"/>
      <c r="E35" s="251" t="s">
        <v>540</v>
      </c>
      <c r="F35" s="247"/>
      <c r="G35" s="361" t="s">
        <v>541</v>
      </c>
      <c r="H35" s="361"/>
      <c r="I35" s="361"/>
      <c r="J35" s="361"/>
      <c r="K35" s="245"/>
    </row>
    <row r="36" spans="2:11" ht="15" customHeight="1">
      <c r="B36" s="248"/>
      <c r="C36" s="249"/>
      <c r="D36" s="247"/>
      <c r="E36" s="251" t="s">
        <v>56</v>
      </c>
      <c r="F36" s="247"/>
      <c r="G36" s="361" t="s">
        <v>542</v>
      </c>
      <c r="H36" s="361"/>
      <c r="I36" s="361"/>
      <c r="J36" s="361"/>
      <c r="K36" s="245"/>
    </row>
    <row r="37" spans="2:11" ht="15" customHeight="1">
      <c r="B37" s="248"/>
      <c r="C37" s="249"/>
      <c r="D37" s="247"/>
      <c r="E37" s="251" t="s">
        <v>120</v>
      </c>
      <c r="F37" s="247"/>
      <c r="G37" s="361" t="s">
        <v>543</v>
      </c>
      <c r="H37" s="361"/>
      <c r="I37" s="361"/>
      <c r="J37" s="361"/>
      <c r="K37" s="245"/>
    </row>
    <row r="38" spans="2:11" ht="15" customHeight="1">
      <c r="B38" s="248"/>
      <c r="C38" s="249"/>
      <c r="D38" s="247"/>
      <c r="E38" s="251" t="s">
        <v>121</v>
      </c>
      <c r="F38" s="247"/>
      <c r="G38" s="361" t="s">
        <v>544</v>
      </c>
      <c r="H38" s="361"/>
      <c r="I38" s="361"/>
      <c r="J38" s="361"/>
      <c r="K38" s="245"/>
    </row>
    <row r="39" spans="2:11" ht="15" customHeight="1">
      <c r="B39" s="248"/>
      <c r="C39" s="249"/>
      <c r="D39" s="247"/>
      <c r="E39" s="251" t="s">
        <v>122</v>
      </c>
      <c r="F39" s="247"/>
      <c r="G39" s="361" t="s">
        <v>545</v>
      </c>
      <c r="H39" s="361"/>
      <c r="I39" s="361"/>
      <c r="J39" s="361"/>
      <c r="K39" s="245"/>
    </row>
    <row r="40" spans="2:11" ht="15" customHeight="1">
      <c r="B40" s="248"/>
      <c r="C40" s="249"/>
      <c r="D40" s="247"/>
      <c r="E40" s="251" t="s">
        <v>546</v>
      </c>
      <c r="F40" s="247"/>
      <c r="G40" s="361" t="s">
        <v>547</v>
      </c>
      <c r="H40" s="361"/>
      <c r="I40" s="361"/>
      <c r="J40" s="361"/>
      <c r="K40" s="245"/>
    </row>
    <row r="41" spans="2:11" ht="15" customHeight="1">
      <c r="B41" s="248"/>
      <c r="C41" s="249"/>
      <c r="D41" s="247"/>
      <c r="E41" s="251"/>
      <c r="F41" s="247"/>
      <c r="G41" s="361" t="s">
        <v>548</v>
      </c>
      <c r="H41" s="361"/>
      <c r="I41" s="361"/>
      <c r="J41" s="361"/>
      <c r="K41" s="245"/>
    </row>
    <row r="42" spans="2:11" ht="15" customHeight="1">
      <c r="B42" s="248"/>
      <c r="C42" s="249"/>
      <c r="D42" s="247"/>
      <c r="E42" s="251" t="s">
        <v>549</v>
      </c>
      <c r="F42" s="247"/>
      <c r="G42" s="361" t="s">
        <v>550</v>
      </c>
      <c r="H42" s="361"/>
      <c r="I42" s="361"/>
      <c r="J42" s="361"/>
      <c r="K42" s="245"/>
    </row>
    <row r="43" spans="2:11" ht="15" customHeight="1">
      <c r="B43" s="248"/>
      <c r="C43" s="249"/>
      <c r="D43" s="247"/>
      <c r="E43" s="251" t="s">
        <v>124</v>
      </c>
      <c r="F43" s="247"/>
      <c r="G43" s="361" t="s">
        <v>551</v>
      </c>
      <c r="H43" s="361"/>
      <c r="I43" s="361"/>
      <c r="J43" s="361"/>
      <c r="K43" s="245"/>
    </row>
    <row r="44" spans="2:11" ht="12.75" customHeight="1">
      <c r="B44" s="248"/>
      <c r="C44" s="249"/>
      <c r="D44" s="247"/>
      <c r="E44" s="247"/>
      <c r="F44" s="247"/>
      <c r="G44" s="247"/>
      <c r="H44" s="247"/>
      <c r="I44" s="247"/>
      <c r="J44" s="247"/>
      <c r="K44" s="245"/>
    </row>
    <row r="45" spans="2:11" ht="15" customHeight="1">
      <c r="B45" s="248"/>
      <c r="C45" s="249"/>
      <c r="D45" s="361" t="s">
        <v>552</v>
      </c>
      <c r="E45" s="361"/>
      <c r="F45" s="361"/>
      <c r="G45" s="361"/>
      <c r="H45" s="361"/>
      <c r="I45" s="361"/>
      <c r="J45" s="361"/>
      <c r="K45" s="245"/>
    </row>
    <row r="46" spans="2:11" ht="15" customHeight="1">
      <c r="B46" s="248"/>
      <c r="C46" s="249"/>
      <c r="D46" s="249"/>
      <c r="E46" s="361" t="s">
        <v>553</v>
      </c>
      <c r="F46" s="361"/>
      <c r="G46" s="361"/>
      <c r="H46" s="361"/>
      <c r="I46" s="361"/>
      <c r="J46" s="361"/>
      <c r="K46" s="245"/>
    </row>
    <row r="47" spans="2:11" ht="15" customHeight="1">
      <c r="B47" s="248"/>
      <c r="C47" s="249"/>
      <c r="D47" s="249"/>
      <c r="E47" s="361" t="s">
        <v>554</v>
      </c>
      <c r="F47" s="361"/>
      <c r="G47" s="361"/>
      <c r="H47" s="361"/>
      <c r="I47" s="361"/>
      <c r="J47" s="361"/>
      <c r="K47" s="245"/>
    </row>
    <row r="48" spans="2:11" ht="15" customHeight="1">
      <c r="B48" s="248"/>
      <c r="C48" s="249"/>
      <c r="D48" s="249"/>
      <c r="E48" s="361" t="s">
        <v>555</v>
      </c>
      <c r="F48" s="361"/>
      <c r="G48" s="361"/>
      <c r="H48" s="361"/>
      <c r="I48" s="361"/>
      <c r="J48" s="361"/>
      <c r="K48" s="245"/>
    </row>
    <row r="49" spans="2:11" ht="15" customHeight="1">
      <c r="B49" s="248"/>
      <c r="C49" s="249"/>
      <c r="D49" s="361" t="s">
        <v>556</v>
      </c>
      <c r="E49" s="361"/>
      <c r="F49" s="361"/>
      <c r="G49" s="361"/>
      <c r="H49" s="361"/>
      <c r="I49" s="361"/>
      <c r="J49" s="361"/>
      <c r="K49" s="245"/>
    </row>
    <row r="50" spans="2:11" ht="25.5" customHeight="1">
      <c r="B50" s="244"/>
      <c r="C50" s="365" t="s">
        <v>557</v>
      </c>
      <c r="D50" s="365"/>
      <c r="E50" s="365"/>
      <c r="F50" s="365"/>
      <c r="G50" s="365"/>
      <c r="H50" s="365"/>
      <c r="I50" s="365"/>
      <c r="J50" s="365"/>
      <c r="K50" s="245"/>
    </row>
    <row r="51" spans="2:11" ht="5.25" customHeight="1">
      <c r="B51" s="244"/>
      <c r="C51" s="246"/>
      <c r="D51" s="246"/>
      <c r="E51" s="246"/>
      <c r="F51" s="246"/>
      <c r="G51" s="246"/>
      <c r="H51" s="246"/>
      <c r="I51" s="246"/>
      <c r="J51" s="246"/>
      <c r="K51" s="245"/>
    </row>
    <row r="52" spans="2:11" ht="15" customHeight="1">
      <c r="B52" s="244"/>
      <c r="C52" s="361" t="s">
        <v>558</v>
      </c>
      <c r="D52" s="361"/>
      <c r="E52" s="361"/>
      <c r="F52" s="361"/>
      <c r="G52" s="361"/>
      <c r="H52" s="361"/>
      <c r="I52" s="361"/>
      <c r="J52" s="361"/>
      <c r="K52" s="245"/>
    </row>
    <row r="53" spans="2:11" ht="15" customHeight="1">
      <c r="B53" s="244"/>
      <c r="C53" s="361" t="s">
        <v>559</v>
      </c>
      <c r="D53" s="361"/>
      <c r="E53" s="361"/>
      <c r="F53" s="361"/>
      <c r="G53" s="361"/>
      <c r="H53" s="361"/>
      <c r="I53" s="361"/>
      <c r="J53" s="361"/>
      <c r="K53" s="245"/>
    </row>
    <row r="54" spans="2:11" ht="12.75" customHeight="1">
      <c r="B54" s="244"/>
      <c r="C54" s="247"/>
      <c r="D54" s="247"/>
      <c r="E54" s="247"/>
      <c r="F54" s="247"/>
      <c r="G54" s="247"/>
      <c r="H54" s="247"/>
      <c r="I54" s="247"/>
      <c r="J54" s="247"/>
      <c r="K54" s="245"/>
    </row>
    <row r="55" spans="2:11" ht="15" customHeight="1">
      <c r="B55" s="244"/>
      <c r="C55" s="361" t="s">
        <v>560</v>
      </c>
      <c r="D55" s="361"/>
      <c r="E55" s="361"/>
      <c r="F55" s="361"/>
      <c r="G55" s="361"/>
      <c r="H55" s="361"/>
      <c r="I55" s="361"/>
      <c r="J55" s="361"/>
      <c r="K55" s="245"/>
    </row>
    <row r="56" spans="2:11" ht="15" customHeight="1">
      <c r="B56" s="244"/>
      <c r="C56" s="249"/>
      <c r="D56" s="361" t="s">
        <v>561</v>
      </c>
      <c r="E56" s="361"/>
      <c r="F56" s="361"/>
      <c r="G56" s="361"/>
      <c r="H56" s="361"/>
      <c r="I56" s="361"/>
      <c r="J56" s="361"/>
      <c r="K56" s="245"/>
    </row>
    <row r="57" spans="2:11" ht="15" customHeight="1">
      <c r="B57" s="244"/>
      <c r="C57" s="249"/>
      <c r="D57" s="361" t="s">
        <v>562</v>
      </c>
      <c r="E57" s="361"/>
      <c r="F57" s="361"/>
      <c r="G57" s="361"/>
      <c r="H57" s="361"/>
      <c r="I57" s="361"/>
      <c r="J57" s="361"/>
      <c r="K57" s="245"/>
    </row>
    <row r="58" spans="2:11" ht="15" customHeight="1">
      <c r="B58" s="244"/>
      <c r="C58" s="249"/>
      <c r="D58" s="361" t="s">
        <v>563</v>
      </c>
      <c r="E58" s="361"/>
      <c r="F58" s="361"/>
      <c r="G58" s="361"/>
      <c r="H58" s="361"/>
      <c r="I58" s="361"/>
      <c r="J58" s="361"/>
      <c r="K58" s="245"/>
    </row>
    <row r="59" spans="2:11" ht="15" customHeight="1">
      <c r="B59" s="244"/>
      <c r="C59" s="249"/>
      <c r="D59" s="361" t="s">
        <v>564</v>
      </c>
      <c r="E59" s="361"/>
      <c r="F59" s="361"/>
      <c r="G59" s="361"/>
      <c r="H59" s="361"/>
      <c r="I59" s="361"/>
      <c r="J59" s="361"/>
      <c r="K59" s="245"/>
    </row>
    <row r="60" spans="2:11" ht="15" customHeight="1">
      <c r="B60" s="244"/>
      <c r="C60" s="249"/>
      <c r="D60" s="362" t="s">
        <v>565</v>
      </c>
      <c r="E60" s="362"/>
      <c r="F60" s="362"/>
      <c r="G60" s="362"/>
      <c r="H60" s="362"/>
      <c r="I60" s="362"/>
      <c r="J60" s="362"/>
      <c r="K60" s="245"/>
    </row>
    <row r="61" spans="2:11" ht="15" customHeight="1">
      <c r="B61" s="244"/>
      <c r="C61" s="249"/>
      <c r="D61" s="361" t="s">
        <v>566</v>
      </c>
      <c r="E61" s="361"/>
      <c r="F61" s="361"/>
      <c r="G61" s="361"/>
      <c r="H61" s="361"/>
      <c r="I61" s="361"/>
      <c r="J61" s="361"/>
      <c r="K61" s="245"/>
    </row>
    <row r="62" spans="2:11" ht="12.75" customHeight="1">
      <c r="B62" s="244"/>
      <c r="C62" s="249"/>
      <c r="D62" s="249"/>
      <c r="E62" s="252"/>
      <c r="F62" s="249"/>
      <c r="G62" s="249"/>
      <c r="H62" s="249"/>
      <c r="I62" s="249"/>
      <c r="J62" s="249"/>
      <c r="K62" s="245"/>
    </row>
    <row r="63" spans="2:11" ht="15" customHeight="1">
      <c r="B63" s="244"/>
      <c r="C63" s="249"/>
      <c r="D63" s="361" t="s">
        <v>567</v>
      </c>
      <c r="E63" s="361"/>
      <c r="F63" s="361"/>
      <c r="G63" s="361"/>
      <c r="H63" s="361"/>
      <c r="I63" s="361"/>
      <c r="J63" s="361"/>
      <c r="K63" s="245"/>
    </row>
    <row r="64" spans="2:11" ht="15" customHeight="1">
      <c r="B64" s="244"/>
      <c r="C64" s="249"/>
      <c r="D64" s="362" t="s">
        <v>568</v>
      </c>
      <c r="E64" s="362"/>
      <c r="F64" s="362"/>
      <c r="G64" s="362"/>
      <c r="H64" s="362"/>
      <c r="I64" s="362"/>
      <c r="J64" s="362"/>
      <c r="K64" s="245"/>
    </row>
    <row r="65" spans="2:11" ht="15" customHeight="1">
      <c r="B65" s="244"/>
      <c r="C65" s="249"/>
      <c r="D65" s="361" t="s">
        <v>569</v>
      </c>
      <c r="E65" s="361"/>
      <c r="F65" s="361"/>
      <c r="G65" s="361"/>
      <c r="H65" s="361"/>
      <c r="I65" s="361"/>
      <c r="J65" s="361"/>
      <c r="K65" s="245"/>
    </row>
    <row r="66" spans="2:11" ht="15" customHeight="1">
      <c r="B66" s="244"/>
      <c r="C66" s="249"/>
      <c r="D66" s="361" t="s">
        <v>570</v>
      </c>
      <c r="E66" s="361"/>
      <c r="F66" s="361"/>
      <c r="G66" s="361"/>
      <c r="H66" s="361"/>
      <c r="I66" s="361"/>
      <c r="J66" s="361"/>
      <c r="K66" s="245"/>
    </row>
    <row r="67" spans="2:11" ht="15" customHeight="1">
      <c r="B67" s="244"/>
      <c r="C67" s="249"/>
      <c r="D67" s="361" t="s">
        <v>571</v>
      </c>
      <c r="E67" s="361"/>
      <c r="F67" s="361"/>
      <c r="G67" s="361"/>
      <c r="H67" s="361"/>
      <c r="I67" s="361"/>
      <c r="J67" s="361"/>
      <c r="K67" s="245"/>
    </row>
    <row r="68" spans="2:11" ht="15" customHeight="1">
      <c r="B68" s="244"/>
      <c r="C68" s="249"/>
      <c r="D68" s="361" t="s">
        <v>572</v>
      </c>
      <c r="E68" s="361"/>
      <c r="F68" s="361"/>
      <c r="G68" s="361"/>
      <c r="H68" s="361"/>
      <c r="I68" s="361"/>
      <c r="J68" s="361"/>
      <c r="K68" s="245"/>
    </row>
    <row r="69" spans="2:11" ht="12.7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2:11" ht="18.75" customHeight="1">
      <c r="B70" s="256"/>
      <c r="C70" s="256"/>
      <c r="D70" s="256"/>
      <c r="E70" s="256"/>
      <c r="F70" s="256"/>
      <c r="G70" s="256"/>
      <c r="H70" s="256"/>
      <c r="I70" s="256"/>
      <c r="J70" s="256"/>
      <c r="K70" s="257"/>
    </row>
    <row r="71" spans="2:11" ht="18.7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2:11" ht="7.5" customHeight="1">
      <c r="B72" s="258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ht="45" customHeight="1">
      <c r="B73" s="261"/>
      <c r="C73" s="363" t="s">
        <v>98</v>
      </c>
      <c r="D73" s="363"/>
      <c r="E73" s="363"/>
      <c r="F73" s="363"/>
      <c r="G73" s="363"/>
      <c r="H73" s="363"/>
      <c r="I73" s="363"/>
      <c r="J73" s="363"/>
      <c r="K73" s="262"/>
    </row>
    <row r="74" spans="2:11" ht="17.25" customHeight="1">
      <c r="B74" s="261"/>
      <c r="C74" s="263" t="s">
        <v>573</v>
      </c>
      <c r="D74" s="263"/>
      <c r="E74" s="263"/>
      <c r="F74" s="263" t="s">
        <v>574</v>
      </c>
      <c r="G74" s="264"/>
      <c r="H74" s="263" t="s">
        <v>120</v>
      </c>
      <c r="I74" s="263" t="s">
        <v>60</v>
      </c>
      <c r="J74" s="263" t="s">
        <v>575</v>
      </c>
      <c r="K74" s="262"/>
    </row>
    <row r="75" spans="2:11" ht="17.25" customHeight="1">
      <c r="B75" s="261"/>
      <c r="C75" s="265" t="s">
        <v>576</v>
      </c>
      <c r="D75" s="265"/>
      <c r="E75" s="265"/>
      <c r="F75" s="266" t="s">
        <v>577</v>
      </c>
      <c r="G75" s="267"/>
      <c r="H75" s="265"/>
      <c r="I75" s="265"/>
      <c r="J75" s="265" t="s">
        <v>578</v>
      </c>
      <c r="K75" s="262"/>
    </row>
    <row r="76" spans="2:11" ht="5.25" customHeight="1">
      <c r="B76" s="261"/>
      <c r="C76" s="268"/>
      <c r="D76" s="268"/>
      <c r="E76" s="268"/>
      <c r="F76" s="268"/>
      <c r="G76" s="269"/>
      <c r="H76" s="268"/>
      <c r="I76" s="268"/>
      <c r="J76" s="268"/>
      <c r="K76" s="262"/>
    </row>
    <row r="77" spans="2:11" ht="15" customHeight="1">
      <c r="B77" s="261"/>
      <c r="C77" s="251" t="s">
        <v>56</v>
      </c>
      <c r="D77" s="268"/>
      <c r="E77" s="268"/>
      <c r="F77" s="270" t="s">
        <v>579</v>
      </c>
      <c r="G77" s="269"/>
      <c r="H77" s="251" t="s">
        <v>580</v>
      </c>
      <c r="I77" s="251" t="s">
        <v>581</v>
      </c>
      <c r="J77" s="251">
        <v>20</v>
      </c>
      <c r="K77" s="262"/>
    </row>
    <row r="78" spans="2:11" ht="15" customHeight="1">
      <c r="B78" s="261"/>
      <c r="C78" s="251" t="s">
        <v>582</v>
      </c>
      <c r="D78" s="251"/>
      <c r="E78" s="251"/>
      <c r="F78" s="270" t="s">
        <v>579</v>
      </c>
      <c r="G78" s="269"/>
      <c r="H78" s="251" t="s">
        <v>583</v>
      </c>
      <c r="I78" s="251" t="s">
        <v>581</v>
      </c>
      <c r="J78" s="251">
        <v>120</v>
      </c>
      <c r="K78" s="262"/>
    </row>
    <row r="79" spans="2:11" ht="15" customHeight="1">
      <c r="B79" s="271"/>
      <c r="C79" s="251" t="s">
        <v>584</v>
      </c>
      <c r="D79" s="251"/>
      <c r="E79" s="251"/>
      <c r="F79" s="270" t="s">
        <v>585</v>
      </c>
      <c r="G79" s="269"/>
      <c r="H79" s="251" t="s">
        <v>586</v>
      </c>
      <c r="I79" s="251" t="s">
        <v>581</v>
      </c>
      <c r="J79" s="251">
        <v>50</v>
      </c>
      <c r="K79" s="262"/>
    </row>
    <row r="80" spans="2:11" ht="15" customHeight="1">
      <c r="B80" s="271"/>
      <c r="C80" s="251" t="s">
        <v>587</v>
      </c>
      <c r="D80" s="251"/>
      <c r="E80" s="251"/>
      <c r="F80" s="270" t="s">
        <v>579</v>
      </c>
      <c r="G80" s="269"/>
      <c r="H80" s="251" t="s">
        <v>588</v>
      </c>
      <c r="I80" s="251" t="s">
        <v>589</v>
      </c>
      <c r="J80" s="251"/>
      <c r="K80" s="262"/>
    </row>
    <row r="81" spans="2:11" ht="15" customHeight="1">
      <c r="B81" s="271"/>
      <c r="C81" s="272" t="s">
        <v>590</v>
      </c>
      <c r="D81" s="272"/>
      <c r="E81" s="272"/>
      <c r="F81" s="273" t="s">
        <v>585</v>
      </c>
      <c r="G81" s="272"/>
      <c r="H81" s="272" t="s">
        <v>591</v>
      </c>
      <c r="I81" s="272" t="s">
        <v>581</v>
      </c>
      <c r="J81" s="272">
        <v>15</v>
      </c>
      <c r="K81" s="262"/>
    </row>
    <row r="82" spans="2:11" ht="15" customHeight="1">
      <c r="B82" s="271"/>
      <c r="C82" s="272" t="s">
        <v>592</v>
      </c>
      <c r="D82" s="272"/>
      <c r="E82" s="272"/>
      <c r="F82" s="273" t="s">
        <v>585</v>
      </c>
      <c r="G82" s="272"/>
      <c r="H82" s="272" t="s">
        <v>593</v>
      </c>
      <c r="I82" s="272" t="s">
        <v>581</v>
      </c>
      <c r="J82" s="272">
        <v>15</v>
      </c>
      <c r="K82" s="262"/>
    </row>
    <row r="83" spans="2:11" ht="15" customHeight="1">
      <c r="B83" s="271"/>
      <c r="C83" s="272" t="s">
        <v>594</v>
      </c>
      <c r="D83" s="272"/>
      <c r="E83" s="272"/>
      <c r="F83" s="273" t="s">
        <v>585</v>
      </c>
      <c r="G83" s="272"/>
      <c r="H83" s="272" t="s">
        <v>595</v>
      </c>
      <c r="I83" s="272" t="s">
        <v>581</v>
      </c>
      <c r="J83" s="272">
        <v>20</v>
      </c>
      <c r="K83" s="262"/>
    </row>
    <row r="84" spans="2:11" ht="15" customHeight="1">
      <c r="B84" s="271"/>
      <c r="C84" s="272" t="s">
        <v>596</v>
      </c>
      <c r="D84" s="272"/>
      <c r="E84" s="272"/>
      <c r="F84" s="273" t="s">
        <v>585</v>
      </c>
      <c r="G84" s="272"/>
      <c r="H84" s="272" t="s">
        <v>597</v>
      </c>
      <c r="I84" s="272" t="s">
        <v>581</v>
      </c>
      <c r="J84" s="272">
        <v>20</v>
      </c>
      <c r="K84" s="262"/>
    </row>
    <row r="85" spans="2:11" ht="15" customHeight="1">
      <c r="B85" s="271"/>
      <c r="C85" s="251" t="s">
        <v>598</v>
      </c>
      <c r="D85" s="251"/>
      <c r="E85" s="251"/>
      <c r="F85" s="270" t="s">
        <v>585</v>
      </c>
      <c r="G85" s="269"/>
      <c r="H85" s="251" t="s">
        <v>599</v>
      </c>
      <c r="I85" s="251" t="s">
        <v>581</v>
      </c>
      <c r="J85" s="251">
        <v>50</v>
      </c>
      <c r="K85" s="262"/>
    </row>
    <row r="86" spans="2:11" ht="15" customHeight="1">
      <c r="B86" s="271"/>
      <c r="C86" s="251" t="s">
        <v>600</v>
      </c>
      <c r="D86" s="251"/>
      <c r="E86" s="251"/>
      <c r="F86" s="270" t="s">
        <v>585</v>
      </c>
      <c r="G86" s="269"/>
      <c r="H86" s="251" t="s">
        <v>601</v>
      </c>
      <c r="I86" s="251" t="s">
        <v>581</v>
      </c>
      <c r="J86" s="251">
        <v>20</v>
      </c>
      <c r="K86" s="262"/>
    </row>
    <row r="87" spans="2:11" ht="15" customHeight="1">
      <c r="B87" s="271"/>
      <c r="C87" s="251" t="s">
        <v>602</v>
      </c>
      <c r="D87" s="251"/>
      <c r="E87" s="251"/>
      <c r="F87" s="270" t="s">
        <v>585</v>
      </c>
      <c r="G87" s="269"/>
      <c r="H87" s="251" t="s">
        <v>603</v>
      </c>
      <c r="I87" s="251" t="s">
        <v>581</v>
      </c>
      <c r="J87" s="251">
        <v>20</v>
      </c>
      <c r="K87" s="262"/>
    </row>
    <row r="88" spans="2:11" ht="15" customHeight="1">
      <c r="B88" s="271"/>
      <c r="C88" s="251" t="s">
        <v>604</v>
      </c>
      <c r="D88" s="251"/>
      <c r="E88" s="251"/>
      <c r="F88" s="270" t="s">
        <v>585</v>
      </c>
      <c r="G88" s="269"/>
      <c r="H88" s="251" t="s">
        <v>605</v>
      </c>
      <c r="I88" s="251" t="s">
        <v>581</v>
      </c>
      <c r="J88" s="251">
        <v>50</v>
      </c>
      <c r="K88" s="262"/>
    </row>
    <row r="89" spans="2:11" ht="15" customHeight="1">
      <c r="B89" s="271"/>
      <c r="C89" s="251" t="s">
        <v>606</v>
      </c>
      <c r="D89" s="251"/>
      <c r="E89" s="251"/>
      <c r="F89" s="270" t="s">
        <v>585</v>
      </c>
      <c r="G89" s="269"/>
      <c r="H89" s="251" t="s">
        <v>606</v>
      </c>
      <c r="I89" s="251" t="s">
        <v>581</v>
      </c>
      <c r="J89" s="251">
        <v>50</v>
      </c>
      <c r="K89" s="262"/>
    </row>
    <row r="90" spans="2:11" ht="15" customHeight="1">
      <c r="B90" s="271"/>
      <c r="C90" s="251" t="s">
        <v>125</v>
      </c>
      <c r="D90" s="251"/>
      <c r="E90" s="251"/>
      <c r="F90" s="270" t="s">
        <v>585</v>
      </c>
      <c r="G90" s="269"/>
      <c r="H90" s="251" t="s">
        <v>607</v>
      </c>
      <c r="I90" s="251" t="s">
        <v>581</v>
      </c>
      <c r="J90" s="251">
        <v>255</v>
      </c>
      <c r="K90" s="262"/>
    </row>
    <row r="91" spans="2:11" ht="15" customHeight="1">
      <c r="B91" s="271"/>
      <c r="C91" s="251" t="s">
        <v>608</v>
      </c>
      <c r="D91" s="251"/>
      <c r="E91" s="251"/>
      <c r="F91" s="270" t="s">
        <v>579</v>
      </c>
      <c r="G91" s="269"/>
      <c r="H91" s="251" t="s">
        <v>609</v>
      </c>
      <c r="I91" s="251" t="s">
        <v>610</v>
      </c>
      <c r="J91" s="251"/>
      <c r="K91" s="262"/>
    </row>
    <row r="92" spans="2:11" ht="15" customHeight="1">
      <c r="B92" s="271"/>
      <c r="C92" s="251" t="s">
        <v>611</v>
      </c>
      <c r="D92" s="251"/>
      <c r="E92" s="251"/>
      <c r="F92" s="270" t="s">
        <v>579</v>
      </c>
      <c r="G92" s="269"/>
      <c r="H92" s="251" t="s">
        <v>612</v>
      </c>
      <c r="I92" s="251" t="s">
        <v>613</v>
      </c>
      <c r="J92" s="251"/>
      <c r="K92" s="262"/>
    </row>
    <row r="93" spans="2:11" ht="15" customHeight="1">
      <c r="B93" s="271"/>
      <c r="C93" s="251" t="s">
        <v>614</v>
      </c>
      <c r="D93" s="251"/>
      <c r="E93" s="251"/>
      <c r="F93" s="270" t="s">
        <v>579</v>
      </c>
      <c r="G93" s="269"/>
      <c r="H93" s="251" t="s">
        <v>614</v>
      </c>
      <c r="I93" s="251" t="s">
        <v>613</v>
      </c>
      <c r="J93" s="251"/>
      <c r="K93" s="262"/>
    </row>
    <row r="94" spans="2:11" ht="15" customHeight="1">
      <c r="B94" s="271"/>
      <c r="C94" s="251" t="s">
        <v>41</v>
      </c>
      <c r="D94" s="251"/>
      <c r="E94" s="251"/>
      <c r="F94" s="270" t="s">
        <v>579</v>
      </c>
      <c r="G94" s="269"/>
      <c r="H94" s="251" t="s">
        <v>615</v>
      </c>
      <c r="I94" s="251" t="s">
        <v>613</v>
      </c>
      <c r="J94" s="251"/>
      <c r="K94" s="262"/>
    </row>
    <row r="95" spans="2:11" ht="15" customHeight="1">
      <c r="B95" s="271"/>
      <c r="C95" s="251" t="s">
        <v>51</v>
      </c>
      <c r="D95" s="251"/>
      <c r="E95" s="251"/>
      <c r="F95" s="270" t="s">
        <v>579</v>
      </c>
      <c r="G95" s="269"/>
      <c r="H95" s="251" t="s">
        <v>616</v>
      </c>
      <c r="I95" s="251" t="s">
        <v>613</v>
      </c>
      <c r="J95" s="251"/>
      <c r="K95" s="262"/>
    </row>
    <row r="96" spans="2:11" ht="15" customHeight="1">
      <c r="B96" s="274"/>
      <c r="C96" s="275"/>
      <c r="D96" s="275"/>
      <c r="E96" s="275"/>
      <c r="F96" s="275"/>
      <c r="G96" s="275"/>
      <c r="H96" s="275"/>
      <c r="I96" s="275"/>
      <c r="J96" s="275"/>
      <c r="K96" s="276"/>
    </row>
    <row r="97" spans="2:11" ht="18.75" customHeight="1">
      <c r="B97" s="277"/>
      <c r="C97" s="278"/>
      <c r="D97" s="278"/>
      <c r="E97" s="278"/>
      <c r="F97" s="278"/>
      <c r="G97" s="278"/>
      <c r="H97" s="278"/>
      <c r="I97" s="278"/>
      <c r="J97" s="278"/>
      <c r="K97" s="277"/>
    </row>
    <row r="98" spans="2:11" ht="18.75" customHeight="1">
      <c r="B98" s="257"/>
      <c r="C98" s="257"/>
      <c r="D98" s="257"/>
      <c r="E98" s="257"/>
      <c r="F98" s="257"/>
      <c r="G98" s="257"/>
      <c r="H98" s="257"/>
      <c r="I98" s="257"/>
      <c r="J98" s="257"/>
      <c r="K98" s="257"/>
    </row>
    <row r="99" spans="2:11" ht="7.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60"/>
    </row>
    <row r="100" spans="2:11" ht="45" customHeight="1">
      <c r="B100" s="261"/>
      <c r="C100" s="363" t="s">
        <v>617</v>
      </c>
      <c r="D100" s="363"/>
      <c r="E100" s="363"/>
      <c r="F100" s="363"/>
      <c r="G100" s="363"/>
      <c r="H100" s="363"/>
      <c r="I100" s="363"/>
      <c r="J100" s="363"/>
      <c r="K100" s="262"/>
    </row>
    <row r="101" spans="2:11" ht="17.25" customHeight="1">
      <c r="B101" s="261"/>
      <c r="C101" s="263" t="s">
        <v>573</v>
      </c>
      <c r="D101" s="263"/>
      <c r="E101" s="263"/>
      <c r="F101" s="263" t="s">
        <v>574</v>
      </c>
      <c r="G101" s="264"/>
      <c r="H101" s="263" t="s">
        <v>120</v>
      </c>
      <c r="I101" s="263" t="s">
        <v>60</v>
      </c>
      <c r="J101" s="263" t="s">
        <v>575</v>
      </c>
      <c r="K101" s="262"/>
    </row>
    <row r="102" spans="2:11" ht="17.25" customHeight="1">
      <c r="B102" s="261"/>
      <c r="C102" s="265" t="s">
        <v>576</v>
      </c>
      <c r="D102" s="265"/>
      <c r="E102" s="265"/>
      <c r="F102" s="266" t="s">
        <v>577</v>
      </c>
      <c r="G102" s="267"/>
      <c r="H102" s="265"/>
      <c r="I102" s="265"/>
      <c r="J102" s="265" t="s">
        <v>578</v>
      </c>
      <c r="K102" s="262"/>
    </row>
    <row r="103" spans="2:11" ht="5.25" customHeight="1">
      <c r="B103" s="261"/>
      <c r="C103" s="263"/>
      <c r="D103" s="263"/>
      <c r="E103" s="263"/>
      <c r="F103" s="263"/>
      <c r="G103" s="279"/>
      <c r="H103" s="263"/>
      <c r="I103" s="263"/>
      <c r="J103" s="263"/>
      <c r="K103" s="262"/>
    </row>
    <row r="104" spans="2:11" ht="15" customHeight="1">
      <c r="B104" s="261"/>
      <c r="C104" s="251" t="s">
        <v>56</v>
      </c>
      <c r="D104" s="268"/>
      <c r="E104" s="268"/>
      <c r="F104" s="270" t="s">
        <v>579</v>
      </c>
      <c r="G104" s="279"/>
      <c r="H104" s="251" t="s">
        <v>618</v>
      </c>
      <c r="I104" s="251" t="s">
        <v>581</v>
      </c>
      <c r="J104" s="251">
        <v>20</v>
      </c>
      <c r="K104" s="262"/>
    </row>
    <row r="105" spans="2:11" ht="15" customHeight="1">
      <c r="B105" s="261"/>
      <c r="C105" s="251" t="s">
        <v>582</v>
      </c>
      <c r="D105" s="251"/>
      <c r="E105" s="251"/>
      <c r="F105" s="270" t="s">
        <v>579</v>
      </c>
      <c r="G105" s="251"/>
      <c r="H105" s="251" t="s">
        <v>618</v>
      </c>
      <c r="I105" s="251" t="s">
        <v>581</v>
      </c>
      <c r="J105" s="251">
        <v>120</v>
      </c>
      <c r="K105" s="262"/>
    </row>
    <row r="106" spans="2:11" ht="15" customHeight="1">
      <c r="B106" s="271"/>
      <c r="C106" s="251" t="s">
        <v>584</v>
      </c>
      <c r="D106" s="251"/>
      <c r="E106" s="251"/>
      <c r="F106" s="270" t="s">
        <v>585</v>
      </c>
      <c r="G106" s="251"/>
      <c r="H106" s="251" t="s">
        <v>618</v>
      </c>
      <c r="I106" s="251" t="s">
        <v>581</v>
      </c>
      <c r="J106" s="251">
        <v>50</v>
      </c>
      <c r="K106" s="262"/>
    </row>
    <row r="107" spans="2:11" ht="15" customHeight="1">
      <c r="B107" s="271"/>
      <c r="C107" s="251" t="s">
        <v>587</v>
      </c>
      <c r="D107" s="251"/>
      <c r="E107" s="251"/>
      <c r="F107" s="270" t="s">
        <v>579</v>
      </c>
      <c r="G107" s="251"/>
      <c r="H107" s="251" t="s">
        <v>618</v>
      </c>
      <c r="I107" s="251" t="s">
        <v>589</v>
      </c>
      <c r="J107" s="251"/>
      <c r="K107" s="262"/>
    </row>
    <row r="108" spans="2:11" ht="15" customHeight="1">
      <c r="B108" s="271"/>
      <c r="C108" s="251" t="s">
        <v>598</v>
      </c>
      <c r="D108" s="251"/>
      <c r="E108" s="251"/>
      <c r="F108" s="270" t="s">
        <v>585</v>
      </c>
      <c r="G108" s="251"/>
      <c r="H108" s="251" t="s">
        <v>618</v>
      </c>
      <c r="I108" s="251" t="s">
        <v>581</v>
      </c>
      <c r="J108" s="251">
        <v>50</v>
      </c>
      <c r="K108" s="262"/>
    </row>
    <row r="109" spans="2:11" ht="15" customHeight="1">
      <c r="B109" s="271"/>
      <c r="C109" s="251" t="s">
        <v>606</v>
      </c>
      <c r="D109" s="251"/>
      <c r="E109" s="251"/>
      <c r="F109" s="270" t="s">
        <v>585</v>
      </c>
      <c r="G109" s="251"/>
      <c r="H109" s="251" t="s">
        <v>618</v>
      </c>
      <c r="I109" s="251" t="s">
        <v>581</v>
      </c>
      <c r="J109" s="251">
        <v>50</v>
      </c>
      <c r="K109" s="262"/>
    </row>
    <row r="110" spans="2:11" ht="15" customHeight="1">
      <c r="B110" s="271"/>
      <c r="C110" s="251" t="s">
        <v>604</v>
      </c>
      <c r="D110" s="251"/>
      <c r="E110" s="251"/>
      <c r="F110" s="270" t="s">
        <v>585</v>
      </c>
      <c r="G110" s="251"/>
      <c r="H110" s="251" t="s">
        <v>618</v>
      </c>
      <c r="I110" s="251" t="s">
        <v>581</v>
      </c>
      <c r="J110" s="251">
        <v>50</v>
      </c>
      <c r="K110" s="262"/>
    </row>
    <row r="111" spans="2:11" ht="15" customHeight="1">
      <c r="B111" s="271"/>
      <c r="C111" s="251" t="s">
        <v>56</v>
      </c>
      <c r="D111" s="251"/>
      <c r="E111" s="251"/>
      <c r="F111" s="270" t="s">
        <v>579</v>
      </c>
      <c r="G111" s="251"/>
      <c r="H111" s="251" t="s">
        <v>619</v>
      </c>
      <c r="I111" s="251" t="s">
        <v>581</v>
      </c>
      <c r="J111" s="251">
        <v>20</v>
      </c>
      <c r="K111" s="262"/>
    </row>
    <row r="112" spans="2:11" ht="15" customHeight="1">
      <c r="B112" s="271"/>
      <c r="C112" s="251" t="s">
        <v>620</v>
      </c>
      <c r="D112" s="251"/>
      <c r="E112" s="251"/>
      <c r="F112" s="270" t="s">
        <v>579</v>
      </c>
      <c r="G112" s="251"/>
      <c r="H112" s="251" t="s">
        <v>621</v>
      </c>
      <c r="I112" s="251" t="s">
        <v>581</v>
      </c>
      <c r="J112" s="251">
        <v>120</v>
      </c>
      <c r="K112" s="262"/>
    </row>
    <row r="113" spans="2:11" ht="15" customHeight="1">
      <c r="B113" s="271"/>
      <c r="C113" s="251" t="s">
        <v>41</v>
      </c>
      <c r="D113" s="251"/>
      <c r="E113" s="251"/>
      <c r="F113" s="270" t="s">
        <v>579</v>
      </c>
      <c r="G113" s="251"/>
      <c r="H113" s="251" t="s">
        <v>622</v>
      </c>
      <c r="I113" s="251" t="s">
        <v>613</v>
      </c>
      <c r="J113" s="251"/>
      <c r="K113" s="262"/>
    </row>
    <row r="114" spans="2:11" ht="15" customHeight="1">
      <c r="B114" s="271"/>
      <c r="C114" s="251" t="s">
        <v>51</v>
      </c>
      <c r="D114" s="251"/>
      <c r="E114" s="251"/>
      <c r="F114" s="270" t="s">
        <v>579</v>
      </c>
      <c r="G114" s="251"/>
      <c r="H114" s="251" t="s">
        <v>623</v>
      </c>
      <c r="I114" s="251" t="s">
        <v>613</v>
      </c>
      <c r="J114" s="251"/>
      <c r="K114" s="262"/>
    </row>
    <row r="115" spans="2:11" ht="15" customHeight="1">
      <c r="B115" s="271"/>
      <c r="C115" s="251" t="s">
        <v>60</v>
      </c>
      <c r="D115" s="251"/>
      <c r="E115" s="251"/>
      <c r="F115" s="270" t="s">
        <v>579</v>
      </c>
      <c r="G115" s="251"/>
      <c r="H115" s="251" t="s">
        <v>624</v>
      </c>
      <c r="I115" s="251" t="s">
        <v>625</v>
      </c>
      <c r="J115" s="251"/>
      <c r="K115" s="262"/>
    </row>
    <row r="116" spans="2:11" ht="15" customHeight="1">
      <c r="B116" s="274"/>
      <c r="C116" s="280"/>
      <c r="D116" s="280"/>
      <c r="E116" s="280"/>
      <c r="F116" s="280"/>
      <c r="G116" s="280"/>
      <c r="H116" s="280"/>
      <c r="I116" s="280"/>
      <c r="J116" s="280"/>
      <c r="K116" s="276"/>
    </row>
    <row r="117" spans="2:11" ht="18.75" customHeight="1">
      <c r="B117" s="281"/>
      <c r="C117" s="247"/>
      <c r="D117" s="247"/>
      <c r="E117" s="247"/>
      <c r="F117" s="282"/>
      <c r="G117" s="247"/>
      <c r="H117" s="247"/>
      <c r="I117" s="247"/>
      <c r="J117" s="247"/>
      <c r="K117" s="281"/>
    </row>
    <row r="118" spans="2:11" ht="18.75" customHeight="1"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</row>
    <row r="119" spans="2:11" ht="7.5" customHeight="1">
      <c r="B119" s="283"/>
      <c r="C119" s="284"/>
      <c r="D119" s="284"/>
      <c r="E119" s="284"/>
      <c r="F119" s="284"/>
      <c r="G119" s="284"/>
      <c r="H119" s="284"/>
      <c r="I119" s="284"/>
      <c r="J119" s="284"/>
      <c r="K119" s="285"/>
    </row>
    <row r="120" spans="2:11" ht="45" customHeight="1">
      <c r="B120" s="286"/>
      <c r="C120" s="358" t="s">
        <v>626</v>
      </c>
      <c r="D120" s="358"/>
      <c r="E120" s="358"/>
      <c r="F120" s="358"/>
      <c r="G120" s="358"/>
      <c r="H120" s="358"/>
      <c r="I120" s="358"/>
      <c r="J120" s="358"/>
      <c r="K120" s="287"/>
    </row>
    <row r="121" spans="2:11" ht="17.25" customHeight="1">
      <c r="B121" s="288"/>
      <c r="C121" s="263" t="s">
        <v>573</v>
      </c>
      <c r="D121" s="263"/>
      <c r="E121" s="263"/>
      <c r="F121" s="263" t="s">
        <v>574</v>
      </c>
      <c r="G121" s="264"/>
      <c r="H121" s="263" t="s">
        <v>120</v>
      </c>
      <c r="I121" s="263" t="s">
        <v>60</v>
      </c>
      <c r="J121" s="263" t="s">
        <v>575</v>
      </c>
      <c r="K121" s="289"/>
    </row>
    <row r="122" spans="2:11" ht="17.25" customHeight="1">
      <c r="B122" s="288"/>
      <c r="C122" s="265" t="s">
        <v>576</v>
      </c>
      <c r="D122" s="265"/>
      <c r="E122" s="265"/>
      <c r="F122" s="266" t="s">
        <v>577</v>
      </c>
      <c r="G122" s="267"/>
      <c r="H122" s="265"/>
      <c r="I122" s="265"/>
      <c r="J122" s="265" t="s">
        <v>578</v>
      </c>
      <c r="K122" s="289"/>
    </row>
    <row r="123" spans="2:11" ht="5.25" customHeight="1">
      <c r="B123" s="290"/>
      <c r="C123" s="268"/>
      <c r="D123" s="268"/>
      <c r="E123" s="268"/>
      <c r="F123" s="268"/>
      <c r="G123" s="251"/>
      <c r="H123" s="268"/>
      <c r="I123" s="268"/>
      <c r="J123" s="268"/>
      <c r="K123" s="291"/>
    </row>
    <row r="124" spans="2:11" ht="15" customHeight="1">
      <c r="B124" s="290"/>
      <c r="C124" s="251" t="s">
        <v>582</v>
      </c>
      <c r="D124" s="268"/>
      <c r="E124" s="268"/>
      <c r="F124" s="270" t="s">
        <v>579</v>
      </c>
      <c r="G124" s="251"/>
      <c r="H124" s="251" t="s">
        <v>618</v>
      </c>
      <c r="I124" s="251" t="s">
        <v>581</v>
      </c>
      <c r="J124" s="251">
        <v>120</v>
      </c>
      <c r="K124" s="292"/>
    </row>
    <row r="125" spans="2:11" ht="15" customHeight="1">
      <c r="B125" s="290"/>
      <c r="C125" s="251" t="s">
        <v>627</v>
      </c>
      <c r="D125" s="251"/>
      <c r="E125" s="251"/>
      <c r="F125" s="270" t="s">
        <v>579</v>
      </c>
      <c r="G125" s="251"/>
      <c r="H125" s="251" t="s">
        <v>628</v>
      </c>
      <c r="I125" s="251" t="s">
        <v>581</v>
      </c>
      <c r="J125" s="251" t="s">
        <v>629</v>
      </c>
      <c r="K125" s="292"/>
    </row>
    <row r="126" spans="2:11" ht="15" customHeight="1">
      <c r="B126" s="290"/>
      <c r="C126" s="251" t="s">
        <v>528</v>
      </c>
      <c r="D126" s="251"/>
      <c r="E126" s="251"/>
      <c r="F126" s="270" t="s">
        <v>579</v>
      </c>
      <c r="G126" s="251"/>
      <c r="H126" s="251" t="s">
        <v>630</v>
      </c>
      <c r="I126" s="251" t="s">
        <v>581</v>
      </c>
      <c r="J126" s="251" t="s">
        <v>629</v>
      </c>
      <c r="K126" s="292"/>
    </row>
    <row r="127" spans="2:11" ht="15" customHeight="1">
      <c r="B127" s="290"/>
      <c r="C127" s="251" t="s">
        <v>590</v>
      </c>
      <c r="D127" s="251"/>
      <c r="E127" s="251"/>
      <c r="F127" s="270" t="s">
        <v>585</v>
      </c>
      <c r="G127" s="251"/>
      <c r="H127" s="251" t="s">
        <v>591</v>
      </c>
      <c r="I127" s="251" t="s">
        <v>581</v>
      </c>
      <c r="J127" s="251">
        <v>15</v>
      </c>
      <c r="K127" s="292"/>
    </row>
    <row r="128" spans="2:11" ht="15" customHeight="1">
      <c r="B128" s="290"/>
      <c r="C128" s="272" t="s">
        <v>592</v>
      </c>
      <c r="D128" s="272"/>
      <c r="E128" s="272"/>
      <c r="F128" s="273" t="s">
        <v>585</v>
      </c>
      <c r="G128" s="272"/>
      <c r="H128" s="272" t="s">
        <v>593</v>
      </c>
      <c r="I128" s="272" t="s">
        <v>581</v>
      </c>
      <c r="J128" s="272">
        <v>15</v>
      </c>
      <c r="K128" s="292"/>
    </row>
    <row r="129" spans="2:11" ht="15" customHeight="1">
      <c r="B129" s="290"/>
      <c r="C129" s="272" t="s">
        <v>594</v>
      </c>
      <c r="D129" s="272"/>
      <c r="E129" s="272"/>
      <c r="F129" s="273" t="s">
        <v>585</v>
      </c>
      <c r="G129" s="272"/>
      <c r="H129" s="272" t="s">
        <v>595</v>
      </c>
      <c r="I129" s="272" t="s">
        <v>581</v>
      </c>
      <c r="J129" s="272">
        <v>20</v>
      </c>
      <c r="K129" s="292"/>
    </row>
    <row r="130" spans="2:11" ht="15" customHeight="1">
      <c r="B130" s="290"/>
      <c r="C130" s="272" t="s">
        <v>596</v>
      </c>
      <c r="D130" s="272"/>
      <c r="E130" s="272"/>
      <c r="F130" s="273" t="s">
        <v>585</v>
      </c>
      <c r="G130" s="272"/>
      <c r="H130" s="272" t="s">
        <v>597</v>
      </c>
      <c r="I130" s="272" t="s">
        <v>581</v>
      </c>
      <c r="J130" s="272">
        <v>20</v>
      </c>
      <c r="K130" s="292"/>
    </row>
    <row r="131" spans="2:11" ht="15" customHeight="1">
      <c r="B131" s="290"/>
      <c r="C131" s="251" t="s">
        <v>584</v>
      </c>
      <c r="D131" s="251"/>
      <c r="E131" s="251"/>
      <c r="F131" s="270" t="s">
        <v>585</v>
      </c>
      <c r="G131" s="251"/>
      <c r="H131" s="251" t="s">
        <v>618</v>
      </c>
      <c r="I131" s="251" t="s">
        <v>581</v>
      </c>
      <c r="J131" s="251">
        <v>50</v>
      </c>
      <c r="K131" s="292"/>
    </row>
    <row r="132" spans="2:11" ht="15" customHeight="1">
      <c r="B132" s="290"/>
      <c r="C132" s="251" t="s">
        <v>598</v>
      </c>
      <c r="D132" s="251"/>
      <c r="E132" s="251"/>
      <c r="F132" s="270" t="s">
        <v>585</v>
      </c>
      <c r="G132" s="251"/>
      <c r="H132" s="251" t="s">
        <v>618</v>
      </c>
      <c r="I132" s="251" t="s">
        <v>581</v>
      </c>
      <c r="J132" s="251">
        <v>50</v>
      </c>
      <c r="K132" s="292"/>
    </row>
    <row r="133" spans="2:11" ht="15" customHeight="1">
      <c r="B133" s="290"/>
      <c r="C133" s="251" t="s">
        <v>604</v>
      </c>
      <c r="D133" s="251"/>
      <c r="E133" s="251"/>
      <c r="F133" s="270" t="s">
        <v>585</v>
      </c>
      <c r="G133" s="251"/>
      <c r="H133" s="251" t="s">
        <v>618</v>
      </c>
      <c r="I133" s="251" t="s">
        <v>581</v>
      </c>
      <c r="J133" s="251">
        <v>50</v>
      </c>
      <c r="K133" s="292"/>
    </row>
    <row r="134" spans="2:11" ht="15" customHeight="1">
      <c r="B134" s="290"/>
      <c r="C134" s="251" t="s">
        <v>606</v>
      </c>
      <c r="D134" s="251"/>
      <c r="E134" s="251"/>
      <c r="F134" s="270" t="s">
        <v>585</v>
      </c>
      <c r="G134" s="251"/>
      <c r="H134" s="251" t="s">
        <v>618</v>
      </c>
      <c r="I134" s="251" t="s">
        <v>581</v>
      </c>
      <c r="J134" s="251">
        <v>50</v>
      </c>
      <c r="K134" s="292"/>
    </row>
    <row r="135" spans="2:11" ht="15" customHeight="1">
      <c r="B135" s="290"/>
      <c r="C135" s="251" t="s">
        <v>125</v>
      </c>
      <c r="D135" s="251"/>
      <c r="E135" s="251"/>
      <c r="F135" s="270" t="s">
        <v>585</v>
      </c>
      <c r="G135" s="251"/>
      <c r="H135" s="251" t="s">
        <v>631</v>
      </c>
      <c r="I135" s="251" t="s">
        <v>581</v>
      </c>
      <c r="J135" s="251">
        <v>255</v>
      </c>
      <c r="K135" s="292"/>
    </row>
    <row r="136" spans="2:11" ht="15" customHeight="1">
      <c r="B136" s="290"/>
      <c r="C136" s="251" t="s">
        <v>608</v>
      </c>
      <c r="D136" s="251"/>
      <c r="E136" s="251"/>
      <c r="F136" s="270" t="s">
        <v>579</v>
      </c>
      <c r="G136" s="251"/>
      <c r="H136" s="251" t="s">
        <v>632</v>
      </c>
      <c r="I136" s="251" t="s">
        <v>610</v>
      </c>
      <c r="J136" s="251"/>
      <c r="K136" s="292"/>
    </row>
    <row r="137" spans="2:11" ht="15" customHeight="1">
      <c r="B137" s="290"/>
      <c r="C137" s="251" t="s">
        <v>611</v>
      </c>
      <c r="D137" s="251"/>
      <c r="E137" s="251"/>
      <c r="F137" s="270" t="s">
        <v>579</v>
      </c>
      <c r="G137" s="251"/>
      <c r="H137" s="251" t="s">
        <v>633</v>
      </c>
      <c r="I137" s="251" t="s">
        <v>613</v>
      </c>
      <c r="J137" s="251"/>
      <c r="K137" s="292"/>
    </row>
    <row r="138" spans="2:11" ht="15" customHeight="1">
      <c r="B138" s="290"/>
      <c r="C138" s="251" t="s">
        <v>614</v>
      </c>
      <c r="D138" s="251"/>
      <c r="E138" s="251"/>
      <c r="F138" s="270" t="s">
        <v>579</v>
      </c>
      <c r="G138" s="251"/>
      <c r="H138" s="251" t="s">
        <v>614</v>
      </c>
      <c r="I138" s="251" t="s">
        <v>613</v>
      </c>
      <c r="J138" s="251"/>
      <c r="K138" s="292"/>
    </row>
    <row r="139" spans="2:11" ht="15" customHeight="1">
      <c r="B139" s="290"/>
      <c r="C139" s="251" t="s">
        <v>41</v>
      </c>
      <c r="D139" s="251"/>
      <c r="E139" s="251"/>
      <c r="F139" s="270" t="s">
        <v>579</v>
      </c>
      <c r="G139" s="251"/>
      <c r="H139" s="251" t="s">
        <v>634</v>
      </c>
      <c r="I139" s="251" t="s">
        <v>613</v>
      </c>
      <c r="J139" s="251"/>
      <c r="K139" s="292"/>
    </row>
    <row r="140" spans="2:11" ht="15" customHeight="1">
      <c r="B140" s="290"/>
      <c r="C140" s="251" t="s">
        <v>635</v>
      </c>
      <c r="D140" s="251"/>
      <c r="E140" s="251"/>
      <c r="F140" s="270" t="s">
        <v>579</v>
      </c>
      <c r="G140" s="251"/>
      <c r="H140" s="251" t="s">
        <v>636</v>
      </c>
      <c r="I140" s="251" t="s">
        <v>613</v>
      </c>
      <c r="J140" s="251"/>
      <c r="K140" s="292"/>
    </row>
    <row r="141" spans="2:11" ht="15" customHeight="1">
      <c r="B141" s="293"/>
      <c r="C141" s="294"/>
      <c r="D141" s="294"/>
      <c r="E141" s="294"/>
      <c r="F141" s="294"/>
      <c r="G141" s="294"/>
      <c r="H141" s="294"/>
      <c r="I141" s="294"/>
      <c r="J141" s="294"/>
      <c r="K141" s="295"/>
    </row>
    <row r="142" spans="2:11" ht="18.75" customHeight="1">
      <c r="B142" s="247"/>
      <c r="C142" s="247"/>
      <c r="D142" s="247"/>
      <c r="E142" s="247"/>
      <c r="F142" s="282"/>
      <c r="G142" s="247"/>
      <c r="H142" s="247"/>
      <c r="I142" s="247"/>
      <c r="J142" s="247"/>
      <c r="K142" s="247"/>
    </row>
    <row r="143" spans="2:11" ht="18.75" customHeight="1"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</row>
    <row r="144" spans="2:11" ht="7.5" customHeight="1">
      <c r="B144" s="258"/>
      <c r="C144" s="259"/>
      <c r="D144" s="259"/>
      <c r="E144" s="259"/>
      <c r="F144" s="259"/>
      <c r="G144" s="259"/>
      <c r="H144" s="259"/>
      <c r="I144" s="259"/>
      <c r="J144" s="259"/>
      <c r="K144" s="260"/>
    </row>
    <row r="145" spans="2:11" ht="45" customHeight="1">
      <c r="B145" s="261"/>
      <c r="C145" s="363" t="s">
        <v>637</v>
      </c>
      <c r="D145" s="363"/>
      <c r="E145" s="363"/>
      <c r="F145" s="363"/>
      <c r="G145" s="363"/>
      <c r="H145" s="363"/>
      <c r="I145" s="363"/>
      <c r="J145" s="363"/>
      <c r="K145" s="262"/>
    </row>
    <row r="146" spans="2:11" ht="17.25" customHeight="1">
      <c r="B146" s="261"/>
      <c r="C146" s="263" t="s">
        <v>573</v>
      </c>
      <c r="D146" s="263"/>
      <c r="E146" s="263"/>
      <c r="F146" s="263" t="s">
        <v>574</v>
      </c>
      <c r="G146" s="264"/>
      <c r="H146" s="263" t="s">
        <v>120</v>
      </c>
      <c r="I146" s="263" t="s">
        <v>60</v>
      </c>
      <c r="J146" s="263" t="s">
        <v>575</v>
      </c>
      <c r="K146" s="262"/>
    </row>
    <row r="147" spans="2:11" ht="17.25" customHeight="1">
      <c r="B147" s="261"/>
      <c r="C147" s="265" t="s">
        <v>576</v>
      </c>
      <c r="D147" s="265"/>
      <c r="E147" s="265"/>
      <c r="F147" s="266" t="s">
        <v>577</v>
      </c>
      <c r="G147" s="267"/>
      <c r="H147" s="265"/>
      <c r="I147" s="265"/>
      <c r="J147" s="265" t="s">
        <v>578</v>
      </c>
      <c r="K147" s="262"/>
    </row>
    <row r="148" spans="2:11" ht="5.25" customHeight="1">
      <c r="B148" s="271"/>
      <c r="C148" s="268"/>
      <c r="D148" s="268"/>
      <c r="E148" s="268"/>
      <c r="F148" s="268"/>
      <c r="G148" s="269"/>
      <c r="H148" s="268"/>
      <c r="I148" s="268"/>
      <c r="J148" s="268"/>
      <c r="K148" s="292"/>
    </row>
    <row r="149" spans="2:11" ht="15" customHeight="1">
      <c r="B149" s="271"/>
      <c r="C149" s="296" t="s">
        <v>582</v>
      </c>
      <c r="D149" s="251"/>
      <c r="E149" s="251"/>
      <c r="F149" s="297" t="s">
        <v>579</v>
      </c>
      <c r="G149" s="251"/>
      <c r="H149" s="296" t="s">
        <v>618</v>
      </c>
      <c r="I149" s="296" t="s">
        <v>581</v>
      </c>
      <c r="J149" s="296">
        <v>120</v>
      </c>
      <c r="K149" s="292"/>
    </row>
    <row r="150" spans="2:11" ht="15" customHeight="1">
      <c r="B150" s="271"/>
      <c r="C150" s="296" t="s">
        <v>627</v>
      </c>
      <c r="D150" s="251"/>
      <c r="E150" s="251"/>
      <c r="F150" s="297" t="s">
        <v>579</v>
      </c>
      <c r="G150" s="251"/>
      <c r="H150" s="296" t="s">
        <v>638</v>
      </c>
      <c r="I150" s="296" t="s">
        <v>581</v>
      </c>
      <c r="J150" s="296" t="s">
        <v>629</v>
      </c>
      <c r="K150" s="292"/>
    </row>
    <row r="151" spans="2:11" ht="15" customHeight="1">
      <c r="B151" s="271"/>
      <c r="C151" s="296" t="s">
        <v>528</v>
      </c>
      <c r="D151" s="251"/>
      <c r="E151" s="251"/>
      <c r="F151" s="297" t="s">
        <v>579</v>
      </c>
      <c r="G151" s="251"/>
      <c r="H151" s="296" t="s">
        <v>639</v>
      </c>
      <c r="I151" s="296" t="s">
        <v>581</v>
      </c>
      <c r="J151" s="296" t="s">
        <v>629</v>
      </c>
      <c r="K151" s="292"/>
    </row>
    <row r="152" spans="2:11" ht="15" customHeight="1">
      <c r="B152" s="271"/>
      <c r="C152" s="296" t="s">
        <v>584</v>
      </c>
      <c r="D152" s="251"/>
      <c r="E152" s="251"/>
      <c r="F152" s="297" t="s">
        <v>585</v>
      </c>
      <c r="G152" s="251"/>
      <c r="H152" s="296" t="s">
        <v>618</v>
      </c>
      <c r="I152" s="296" t="s">
        <v>581</v>
      </c>
      <c r="J152" s="296">
        <v>50</v>
      </c>
      <c r="K152" s="292"/>
    </row>
    <row r="153" spans="2:11" ht="15" customHeight="1">
      <c r="B153" s="271"/>
      <c r="C153" s="296" t="s">
        <v>587</v>
      </c>
      <c r="D153" s="251"/>
      <c r="E153" s="251"/>
      <c r="F153" s="297" t="s">
        <v>579</v>
      </c>
      <c r="G153" s="251"/>
      <c r="H153" s="296" t="s">
        <v>618</v>
      </c>
      <c r="I153" s="296" t="s">
        <v>589</v>
      </c>
      <c r="J153" s="296"/>
      <c r="K153" s="292"/>
    </row>
    <row r="154" spans="2:11" ht="15" customHeight="1">
      <c r="B154" s="271"/>
      <c r="C154" s="296" t="s">
        <v>598</v>
      </c>
      <c r="D154" s="251"/>
      <c r="E154" s="251"/>
      <c r="F154" s="297" t="s">
        <v>585</v>
      </c>
      <c r="G154" s="251"/>
      <c r="H154" s="296" t="s">
        <v>618</v>
      </c>
      <c r="I154" s="296" t="s">
        <v>581</v>
      </c>
      <c r="J154" s="296">
        <v>50</v>
      </c>
      <c r="K154" s="292"/>
    </row>
    <row r="155" spans="2:11" ht="15" customHeight="1">
      <c r="B155" s="271"/>
      <c r="C155" s="296" t="s">
        <v>606</v>
      </c>
      <c r="D155" s="251"/>
      <c r="E155" s="251"/>
      <c r="F155" s="297" t="s">
        <v>585</v>
      </c>
      <c r="G155" s="251"/>
      <c r="H155" s="296" t="s">
        <v>618</v>
      </c>
      <c r="I155" s="296" t="s">
        <v>581</v>
      </c>
      <c r="J155" s="296">
        <v>50</v>
      </c>
      <c r="K155" s="292"/>
    </row>
    <row r="156" spans="2:11" ht="15" customHeight="1">
      <c r="B156" s="271"/>
      <c r="C156" s="296" t="s">
        <v>604</v>
      </c>
      <c r="D156" s="251"/>
      <c r="E156" s="251"/>
      <c r="F156" s="297" t="s">
        <v>585</v>
      </c>
      <c r="G156" s="251"/>
      <c r="H156" s="296" t="s">
        <v>618</v>
      </c>
      <c r="I156" s="296" t="s">
        <v>581</v>
      </c>
      <c r="J156" s="296">
        <v>50</v>
      </c>
      <c r="K156" s="292"/>
    </row>
    <row r="157" spans="2:11" ht="15" customHeight="1">
      <c r="B157" s="271"/>
      <c r="C157" s="296" t="s">
        <v>104</v>
      </c>
      <c r="D157" s="251"/>
      <c r="E157" s="251"/>
      <c r="F157" s="297" t="s">
        <v>579</v>
      </c>
      <c r="G157" s="251"/>
      <c r="H157" s="296" t="s">
        <v>640</v>
      </c>
      <c r="I157" s="296" t="s">
        <v>581</v>
      </c>
      <c r="J157" s="296" t="s">
        <v>641</v>
      </c>
      <c r="K157" s="292"/>
    </row>
    <row r="158" spans="2:11" ht="15" customHeight="1">
      <c r="B158" s="271"/>
      <c r="C158" s="296" t="s">
        <v>642</v>
      </c>
      <c r="D158" s="251"/>
      <c r="E158" s="251"/>
      <c r="F158" s="297" t="s">
        <v>579</v>
      </c>
      <c r="G158" s="251"/>
      <c r="H158" s="296" t="s">
        <v>643</v>
      </c>
      <c r="I158" s="296" t="s">
        <v>613</v>
      </c>
      <c r="J158" s="296"/>
      <c r="K158" s="292"/>
    </row>
    <row r="159" spans="2:11" ht="15" customHeight="1">
      <c r="B159" s="298"/>
      <c r="C159" s="280"/>
      <c r="D159" s="280"/>
      <c r="E159" s="280"/>
      <c r="F159" s="280"/>
      <c r="G159" s="280"/>
      <c r="H159" s="280"/>
      <c r="I159" s="280"/>
      <c r="J159" s="280"/>
      <c r="K159" s="299"/>
    </row>
    <row r="160" spans="2:11" ht="18.75" customHeight="1">
      <c r="B160" s="247"/>
      <c r="C160" s="251"/>
      <c r="D160" s="251"/>
      <c r="E160" s="251"/>
      <c r="F160" s="270"/>
      <c r="G160" s="251"/>
      <c r="H160" s="251"/>
      <c r="I160" s="251"/>
      <c r="J160" s="251"/>
      <c r="K160" s="247"/>
    </row>
    <row r="161" spans="2:11" ht="18.75" customHeight="1"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358" t="s">
        <v>644</v>
      </c>
      <c r="D163" s="358"/>
      <c r="E163" s="358"/>
      <c r="F163" s="358"/>
      <c r="G163" s="358"/>
      <c r="H163" s="358"/>
      <c r="I163" s="358"/>
      <c r="J163" s="358"/>
      <c r="K163" s="243"/>
    </row>
    <row r="164" spans="2:11" ht="17.25" customHeight="1">
      <c r="B164" s="242"/>
      <c r="C164" s="263" t="s">
        <v>573</v>
      </c>
      <c r="D164" s="263"/>
      <c r="E164" s="263"/>
      <c r="F164" s="263" t="s">
        <v>574</v>
      </c>
      <c r="G164" s="300"/>
      <c r="H164" s="301" t="s">
        <v>120</v>
      </c>
      <c r="I164" s="301" t="s">
        <v>60</v>
      </c>
      <c r="J164" s="263" t="s">
        <v>575</v>
      </c>
      <c r="K164" s="243"/>
    </row>
    <row r="165" spans="2:11" ht="17.25" customHeight="1">
      <c r="B165" s="244"/>
      <c r="C165" s="265" t="s">
        <v>576</v>
      </c>
      <c r="D165" s="265"/>
      <c r="E165" s="265"/>
      <c r="F165" s="266" t="s">
        <v>577</v>
      </c>
      <c r="G165" s="302"/>
      <c r="H165" s="303"/>
      <c r="I165" s="303"/>
      <c r="J165" s="265" t="s">
        <v>578</v>
      </c>
      <c r="K165" s="245"/>
    </row>
    <row r="166" spans="2:11" ht="5.25" customHeight="1">
      <c r="B166" s="271"/>
      <c r="C166" s="268"/>
      <c r="D166" s="268"/>
      <c r="E166" s="268"/>
      <c r="F166" s="268"/>
      <c r="G166" s="269"/>
      <c r="H166" s="268"/>
      <c r="I166" s="268"/>
      <c r="J166" s="268"/>
      <c r="K166" s="292"/>
    </row>
    <row r="167" spans="2:11" ht="15" customHeight="1">
      <c r="B167" s="271"/>
      <c r="C167" s="251" t="s">
        <v>582</v>
      </c>
      <c r="D167" s="251"/>
      <c r="E167" s="251"/>
      <c r="F167" s="270" t="s">
        <v>579</v>
      </c>
      <c r="G167" s="251"/>
      <c r="H167" s="251" t="s">
        <v>618</v>
      </c>
      <c r="I167" s="251" t="s">
        <v>581</v>
      </c>
      <c r="J167" s="251">
        <v>120</v>
      </c>
      <c r="K167" s="292"/>
    </row>
    <row r="168" spans="2:11" ht="15" customHeight="1">
      <c r="B168" s="271"/>
      <c r="C168" s="251" t="s">
        <v>627</v>
      </c>
      <c r="D168" s="251"/>
      <c r="E168" s="251"/>
      <c r="F168" s="270" t="s">
        <v>579</v>
      </c>
      <c r="G168" s="251"/>
      <c r="H168" s="251" t="s">
        <v>628</v>
      </c>
      <c r="I168" s="251" t="s">
        <v>581</v>
      </c>
      <c r="J168" s="251" t="s">
        <v>629</v>
      </c>
      <c r="K168" s="292"/>
    </row>
    <row r="169" spans="2:11" ht="15" customHeight="1">
      <c r="B169" s="271"/>
      <c r="C169" s="251" t="s">
        <v>528</v>
      </c>
      <c r="D169" s="251"/>
      <c r="E169" s="251"/>
      <c r="F169" s="270" t="s">
        <v>579</v>
      </c>
      <c r="G169" s="251"/>
      <c r="H169" s="251" t="s">
        <v>645</v>
      </c>
      <c r="I169" s="251" t="s">
        <v>581</v>
      </c>
      <c r="J169" s="251" t="s">
        <v>629</v>
      </c>
      <c r="K169" s="292"/>
    </row>
    <row r="170" spans="2:11" ht="15" customHeight="1">
      <c r="B170" s="271"/>
      <c r="C170" s="251" t="s">
        <v>584</v>
      </c>
      <c r="D170" s="251"/>
      <c r="E170" s="251"/>
      <c r="F170" s="270" t="s">
        <v>585</v>
      </c>
      <c r="G170" s="251"/>
      <c r="H170" s="251" t="s">
        <v>645</v>
      </c>
      <c r="I170" s="251" t="s">
        <v>581</v>
      </c>
      <c r="J170" s="251">
        <v>50</v>
      </c>
      <c r="K170" s="292"/>
    </row>
    <row r="171" spans="2:11" ht="15" customHeight="1">
      <c r="B171" s="271"/>
      <c r="C171" s="251" t="s">
        <v>587</v>
      </c>
      <c r="D171" s="251"/>
      <c r="E171" s="251"/>
      <c r="F171" s="270" t="s">
        <v>579</v>
      </c>
      <c r="G171" s="251"/>
      <c r="H171" s="251" t="s">
        <v>645</v>
      </c>
      <c r="I171" s="251" t="s">
        <v>589</v>
      </c>
      <c r="J171" s="251"/>
      <c r="K171" s="292"/>
    </row>
    <row r="172" spans="2:11" ht="15" customHeight="1">
      <c r="B172" s="271"/>
      <c r="C172" s="251" t="s">
        <v>598</v>
      </c>
      <c r="D172" s="251"/>
      <c r="E172" s="251"/>
      <c r="F172" s="270" t="s">
        <v>585</v>
      </c>
      <c r="G172" s="251"/>
      <c r="H172" s="251" t="s">
        <v>645</v>
      </c>
      <c r="I172" s="251" t="s">
        <v>581</v>
      </c>
      <c r="J172" s="251">
        <v>50</v>
      </c>
      <c r="K172" s="292"/>
    </row>
    <row r="173" spans="2:11" ht="15" customHeight="1">
      <c r="B173" s="271"/>
      <c r="C173" s="251" t="s">
        <v>606</v>
      </c>
      <c r="D173" s="251"/>
      <c r="E173" s="251"/>
      <c r="F173" s="270" t="s">
        <v>585</v>
      </c>
      <c r="G173" s="251"/>
      <c r="H173" s="251" t="s">
        <v>645</v>
      </c>
      <c r="I173" s="251" t="s">
        <v>581</v>
      </c>
      <c r="J173" s="251">
        <v>50</v>
      </c>
      <c r="K173" s="292"/>
    </row>
    <row r="174" spans="2:11" ht="15" customHeight="1">
      <c r="B174" s="271"/>
      <c r="C174" s="251" t="s">
        <v>604</v>
      </c>
      <c r="D174" s="251"/>
      <c r="E174" s="251"/>
      <c r="F174" s="270" t="s">
        <v>585</v>
      </c>
      <c r="G174" s="251"/>
      <c r="H174" s="251" t="s">
        <v>645</v>
      </c>
      <c r="I174" s="251" t="s">
        <v>581</v>
      </c>
      <c r="J174" s="251">
        <v>50</v>
      </c>
      <c r="K174" s="292"/>
    </row>
    <row r="175" spans="2:11" ht="15" customHeight="1">
      <c r="B175" s="271"/>
      <c r="C175" s="251" t="s">
        <v>119</v>
      </c>
      <c r="D175" s="251"/>
      <c r="E175" s="251"/>
      <c r="F175" s="270" t="s">
        <v>579</v>
      </c>
      <c r="G175" s="251"/>
      <c r="H175" s="251" t="s">
        <v>646</v>
      </c>
      <c r="I175" s="251" t="s">
        <v>647</v>
      </c>
      <c r="J175" s="251"/>
      <c r="K175" s="292"/>
    </row>
    <row r="176" spans="2:11" ht="15" customHeight="1">
      <c r="B176" s="271"/>
      <c r="C176" s="251" t="s">
        <v>60</v>
      </c>
      <c r="D176" s="251"/>
      <c r="E176" s="251"/>
      <c r="F176" s="270" t="s">
        <v>579</v>
      </c>
      <c r="G176" s="251"/>
      <c r="H176" s="251" t="s">
        <v>648</v>
      </c>
      <c r="I176" s="251" t="s">
        <v>649</v>
      </c>
      <c r="J176" s="251">
        <v>1</v>
      </c>
      <c r="K176" s="292"/>
    </row>
    <row r="177" spans="2:11" ht="15" customHeight="1">
      <c r="B177" s="271"/>
      <c r="C177" s="251" t="s">
        <v>56</v>
      </c>
      <c r="D177" s="251"/>
      <c r="E177" s="251"/>
      <c r="F177" s="270" t="s">
        <v>579</v>
      </c>
      <c r="G177" s="251"/>
      <c r="H177" s="251" t="s">
        <v>650</v>
      </c>
      <c r="I177" s="251" t="s">
        <v>581</v>
      </c>
      <c r="J177" s="251">
        <v>20</v>
      </c>
      <c r="K177" s="292"/>
    </row>
    <row r="178" spans="2:11" ht="15" customHeight="1">
      <c r="B178" s="271"/>
      <c r="C178" s="251" t="s">
        <v>120</v>
      </c>
      <c r="D178" s="251"/>
      <c r="E178" s="251"/>
      <c r="F178" s="270" t="s">
        <v>579</v>
      </c>
      <c r="G178" s="251"/>
      <c r="H178" s="251" t="s">
        <v>651</v>
      </c>
      <c r="I178" s="251" t="s">
        <v>581</v>
      </c>
      <c r="J178" s="251">
        <v>255</v>
      </c>
      <c r="K178" s="292"/>
    </row>
    <row r="179" spans="2:11" ht="15" customHeight="1">
      <c r="B179" s="271"/>
      <c r="C179" s="251" t="s">
        <v>121</v>
      </c>
      <c r="D179" s="251"/>
      <c r="E179" s="251"/>
      <c r="F179" s="270" t="s">
        <v>579</v>
      </c>
      <c r="G179" s="251"/>
      <c r="H179" s="251" t="s">
        <v>544</v>
      </c>
      <c r="I179" s="251" t="s">
        <v>581</v>
      </c>
      <c r="J179" s="251">
        <v>10</v>
      </c>
      <c r="K179" s="292"/>
    </row>
    <row r="180" spans="2:11" ht="15" customHeight="1">
      <c r="B180" s="271"/>
      <c r="C180" s="251" t="s">
        <v>122</v>
      </c>
      <c r="D180" s="251"/>
      <c r="E180" s="251"/>
      <c r="F180" s="270" t="s">
        <v>579</v>
      </c>
      <c r="G180" s="251"/>
      <c r="H180" s="251" t="s">
        <v>652</v>
      </c>
      <c r="I180" s="251" t="s">
        <v>613</v>
      </c>
      <c r="J180" s="251"/>
      <c r="K180" s="292"/>
    </row>
    <row r="181" spans="2:11" ht="15" customHeight="1">
      <c r="B181" s="271"/>
      <c r="C181" s="251" t="s">
        <v>653</v>
      </c>
      <c r="D181" s="251"/>
      <c r="E181" s="251"/>
      <c r="F181" s="270" t="s">
        <v>579</v>
      </c>
      <c r="G181" s="251"/>
      <c r="H181" s="251" t="s">
        <v>654</v>
      </c>
      <c r="I181" s="251" t="s">
        <v>613</v>
      </c>
      <c r="J181" s="251"/>
      <c r="K181" s="292"/>
    </row>
    <row r="182" spans="2:11" ht="15" customHeight="1">
      <c r="B182" s="271"/>
      <c r="C182" s="251" t="s">
        <v>642</v>
      </c>
      <c r="D182" s="251"/>
      <c r="E182" s="251"/>
      <c r="F182" s="270" t="s">
        <v>579</v>
      </c>
      <c r="G182" s="251"/>
      <c r="H182" s="251" t="s">
        <v>655</v>
      </c>
      <c r="I182" s="251" t="s">
        <v>613</v>
      </c>
      <c r="J182" s="251"/>
      <c r="K182" s="292"/>
    </row>
    <row r="183" spans="2:11" ht="15" customHeight="1">
      <c r="B183" s="271"/>
      <c r="C183" s="251" t="s">
        <v>124</v>
      </c>
      <c r="D183" s="251"/>
      <c r="E183" s="251"/>
      <c r="F183" s="270" t="s">
        <v>585</v>
      </c>
      <c r="G183" s="251"/>
      <c r="H183" s="251" t="s">
        <v>656</v>
      </c>
      <c r="I183" s="251" t="s">
        <v>581</v>
      </c>
      <c r="J183" s="251">
        <v>50</v>
      </c>
      <c r="K183" s="292"/>
    </row>
    <row r="184" spans="2:11" ht="15" customHeight="1">
      <c r="B184" s="271"/>
      <c r="C184" s="251" t="s">
        <v>657</v>
      </c>
      <c r="D184" s="251"/>
      <c r="E184" s="251"/>
      <c r="F184" s="270" t="s">
        <v>585</v>
      </c>
      <c r="G184" s="251"/>
      <c r="H184" s="251" t="s">
        <v>658</v>
      </c>
      <c r="I184" s="251" t="s">
        <v>659</v>
      </c>
      <c r="J184" s="251"/>
      <c r="K184" s="292"/>
    </row>
    <row r="185" spans="2:11" ht="15" customHeight="1">
      <c r="B185" s="271"/>
      <c r="C185" s="251" t="s">
        <v>660</v>
      </c>
      <c r="D185" s="251"/>
      <c r="E185" s="251"/>
      <c r="F185" s="270" t="s">
        <v>585</v>
      </c>
      <c r="G185" s="251"/>
      <c r="H185" s="251" t="s">
        <v>661</v>
      </c>
      <c r="I185" s="251" t="s">
        <v>659</v>
      </c>
      <c r="J185" s="251"/>
      <c r="K185" s="292"/>
    </row>
    <row r="186" spans="2:11" ht="15" customHeight="1">
      <c r="B186" s="271"/>
      <c r="C186" s="251" t="s">
        <v>662</v>
      </c>
      <c r="D186" s="251"/>
      <c r="E186" s="251"/>
      <c r="F186" s="270" t="s">
        <v>585</v>
      </c>
      <c r="G186" s="251"/>
      <c r="H186" s="251" t="s">
        <v>663</v>
      </c>
      <c r="I186" s="251" t="s">
        <v>659</v>
      </c>
      <c r="J186" s="251"/>
      <c r="K186" s="292"/>
    </row>
    <row r="187" spans="2:11" ht="15" customHeight="1">
      <c r="B187" s="271"/>
      <c r="C187" s="304" t="s">
        <v>664</v>
      </c>
      <c r="D187" s="251"/>
      <c r="E187" s="251"/>
      <c r="F187" s="270" t="s">
        <v>585</v>
      </c>
      <c r="G187" s="251"/>
      <c r="H187" s="251" t="s">
        <v>665</v>
      </c>
      <c r="I187" s="251" t="s">
        <v>666</v>
      </c>
      <c r="J187" s="305" t="s">
        <v>667</v>
      </c>
      <c r="K187" s="292"/>
    </row>
    <row r="188" spans="2:11" ht="15" customHeight="1">
      <c r="B188" s="271"/>
      <c r="C188" s="256" t="s">
        <v>45</v>
      </c>
      <c r="D188" s="251"/>
      <c r="E188" s="251"/>
      <c r="F188" s="270" t="s">
        <v>579</v>
      </c>
      <c r="G188" s="251"/>
      <c r="H188" s="247" t="s">
        <v>668</v>
      </c>
      <c r="I188" s="251" t="s">
        <v>669</v>
      </c>
      <c r="J188" s="251"/>
      <c r="K188" s="292"/>
    </row>
    <row r="189" spans="2:11" ht="15" customHeight="1">
      <c r="B189" s="271"/>
      <c r="C189" s="256" t="s">
        <v>670</v>
      </c>
      <c r="D189" s="251"/>
      <c r="E189" s="251"/>
      <c r="F189" s="270" t="s">
        <v>579</v>
      </c>
      <c r="G189" s="251"/>
      <c r="H189" s="251" t="s">
        <v>671</v>
      </c>
      <c r="I189" s="251" t="s">
        <v>613</v>
      </c>
      <c r="J189" s="251"/>
      <c r="K189" s="292"/>
    </row>
    <row r="190" spans="2:11" ht="15" customHeight="1">
      <c r="B190" s="271"/>
      <c r="C190" s="256" t="s">
        <v>672</v>
      </c>
      <c r="D190" s="251"/>
      <c r="E190" s="251"/>
      <c r="F190" s="270" t="s">
        <v>579</v>
      </c>
      <c r="G190" s="251"/>
      <c r="H190" s="251" t="s">
        <v>673</v>
      </c>
      <c r="I190" s="251" t="s">
        <v>613</v>
      </c>
      <c r="J190" s="251"/>
      <c r="K190" s="292"/>
    </row>
    <row r="191" spans="2:11" ht="15" customHeight="1">
      <c r="B191" s="271"/>
      <c r="C191" s="256" t="s">
        <v>674</v>
      </c>
      <c r="D191" s="251"/>
      <c r="E191" s="251"/>
      <c r="F191" s="270" t="s">
        <v>585</v>
      </c>
      <c r="G191" s="251"/>
      <c r="H191" s="251" t="s">
        <v>675</v>
      </c>
      <c r="I191" s="251" t="s">
        <v>613</v>
      </c>
      <c r="J191" s="251"/>
      <c r="K191" s="292"/>
    </row>
    <row r="192" spans="2:11" ht="15" customHeight="1">
      <c r="B192" s="298"/>
      <c r="C192" s="306"/>
      <c r="D192" s="280"/>
      <c r="E192" s="280"/>
      <c r="F192" s="280"/>
      <c r="G192" s="280"/>
      <c r="H192" s="280"/>
      <c r="I192" s="280"/>
      <c r="J192" s="280"/>
      <c r="K192" s="299"/>
    </row>
    <row r="193" spans="2:11" ht="18.75" customHeight="1">
      <c r="B193" s="247"/>
      <c r="C193" s="251"/>
      <c r="D193" s="251"/>
      <c r="E193" s="251"/>
      <c r="F193" s="270"/>
      <c r="G193" s="251"/>
      <c r="H193" s="251"/>
      <c r="I193" s="251"/>
      <c r="J193" s="251"/>
      <c r="K193" s="247"/>
    </row>
    <row r="194" spans="2:11" ht="18.75" customHeight="1">
      <c r="B194" s="247"/>
      <c r="C194" s="251"/>
      <c r="D194" s="251"/>
      <c r="E194" s="251"/>
      <c r="F194" s="270"/>
      <c r="G194" s="251"/>
      <c r="H194" s="251"/>
      <c r="I194" s="251"/>
      <c r="J194" s="251"/>
      <c r="K194" s="247"/>
    </row>
    <row r="195" spans="2:11" ht="18.75" customHeight="1"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</row>
    <row r="196" spans="2:11" ht="13.5">
      <c r="B196" s="239"/>
      <c r="C196" s="240"/>
      <c r="D196" s="240"/>
      <c r="E196" s="240"/>
      <c r="F196" s="240"/>
      <c r="G196" s="240"/>
      <c r="H196" s="240"/>
      <c r="I196" s="240"/>
      <c r="J196" s="240"/>
      <c r="K196" s="241"/>
    </row>
    <row r="197" spans="2:11" ht="21">
      <c r="B197" s="242"/>
      <c r="C197" s="358" t="s">
        <v>676</v>
      </c>
      <c r="D197" s="358"/>
      <c r="E197" s="358"/>
      <c r="F197" s="358"/>
      <c r="G197" s="358"/>
      <c r="H197" s="358"/>
      <c r="I197" s="358"/>
      <c r="J197" s="358"/>
      <c r="K197" s="243"/>
    </row>
    <row r="198" spans="2:11" ht="25.5" customHeight="1">
      <c r="B198" s="242"/>
      <c r="C198" s="307" t="s">
        <v>677</v>
      </c>
      <c r="D198" s="307"/>
      <c r="E198" s="307"/>
      <c r="F198" s="307" t="s">
        <v>678</v>
      </c>
      <c r="G198" s="308"/>
      <c r="H198" s="364" t="s">
        <v>679</v>
      </c>
      <c r="I198" s="364"/>
      <c r="J198" s="364"/>
      <c r="K198" s="243"/>
    </row>
    <row r="199" spans="2:11" ht="5.25" customHeight="1">
      <c r="B199" s="271"/>
      <c r="C199" s="268"/>
      <c r="D199" s="268"/>
      <c r="E199" s="268"/>
      <c r="F199" s="268"/>
      <c r="G199" s="251"/>
      <c r="H199" s="268"/>
      <c r="I199" s="268"/>
      <c r="J199" s="268"/>
      <c r="K199" s="292"/>
    </row>
    <row r="200" spans="2:11" ht="15" customHeight="1">
      <c r="B200" s="271"/>
      <c r="C200" s="251" t="s">
        <v>669</v>
      </c>
      <c r="D200" s="251"/>
      <c r="E200" s="251"/>
      <c r="F200" s="270" t="s">
        <v>46</v>
      </c>
      <c r="G200" s="251"/>
      <c r="H200" s="360" t="s">
        <v>680</v>
      </c>
      <c r="I200" s="360"/>
      <c r="J200" s="360"/>
      <c r="K200" s="292"/>
    </row>
    <row r="201" spans="2:11" ht="15" customHeight="1">
      <c r="B201" s="271"/>
      <c r="C201" s="277"/>
      <c r="D201" s="251"/>
      <c r="E201" s="251"/>
      <c r="F201" s="270" t="s">
        <v>47</v>
      </c>
      <c r="G201" s="251"/>
      <c r="H201" s="360" t="s">
        <v>681</v>
      </c>
      <c r="I201" s="360"/>
      <c r="J201" s="360"/>
      <c r="K201" s="292"/>
    </row>
    <row r="202" spans="2:11" ht="15" customHeight="1">
      <c r="B202" s="271"/>
      <c r="C202" s="277"/>
      <c r="D202" s="251"/>
      <c r="E202" s="251"/>
      <c r="F202" s="270" t="s">
        <v>50</v>
      </c>
      <c r="G202" s="251"/>
      <c r="H202" s="360" t="s">
        <v>682</v>
      </c>
      <c r="I202" s="360"/>
      <c r="J202" s="360"/>
      <c r="K202" s="292"/>
    </row>
    <row r="203" spans="2:11" ht="15" customHeight="1">
      <c r="B203" s="271"/>
      <c r="C203" s="251"/>
      <c r="D203" s="251"/>
      <c r="E203" s="251"/>
      <c r="F203" s="270" t="s">
        <v>48</v>
      </c>
      <c r="G203" s="251"/>
      <c r="H203" s="360" t="s">
        <v>683</v>
      </c>
      <c r="I203" s="360"/>
      <c r="J203" s="360"/>
      <c r="K203" s="292"/>
    </row>
    <row r="204" spans="2:11" ht="15" customHeight="1">
      <c r="B204" s="271"/>
      <c r="C204" s="251"/>
      <c r="D204" s="251"/>
      <c r="E204" s="251"/>
      <c r="F204" s="270" t="s">
        <v>49</v>
      </c>
      <c r="G204" s="251"/>
      <c r="H204" s="360" t="s">
        <v>684</v>
      </c>
      <c r="I204" s="360"/>
      <c r="J204" s="360"/>
      <c r="K204" s="292"/>
    </row>
    <row r="205" spans="2:11" ht="15" customHeight="1">
      <c r="B205" s="271"/>
      <c r="C205" s="251"/>
      <c r="D205" s="251"/>
      <c r="E205" s="251"/>
      <c r="F205" s="270"/>
      <c r="G205" s="251"/>
      <c r="H205" s="251"/>
      <c r="I205" s="251"/>
      <c r="J205" s="251"/>
      <c r="K205" s="292"/>
    </row>
    <row r="206" spans="2:11" ht="15" customHeight="1">
      <c r="B206" s="271"/>
      <c r="C206" s="251" t="s">
        <v>625</v>
      </c>
      <c r="D206" s="251"/>
      <c r="E206" s="251"/>
      <c r="F206" s="270" t="s">
        <v>82</v>
      </c>
      <c r="G206" s="251"/>
      <c r="H206" s="360" t="s">
        <v>685</v>
      </c>
      <c r="I206" s="360"/>
      <c r="J206" s="360"/>
      <c r="K206" s="292"/>
    </row>
    <row r="207" spans="2:11" ht="15" customHeight="1">
      <c r="B207" s="271"/>
      <c r="C207" s="277"/>
      <c r="D207" s="251"/>
      <c r="E207" s="251"/>
      <c r="F207" s="270" t="s">
        <v>522</v>
      </c>
      <c r="G207" s="251"/>
      <c r="H207" s="360" t="s">
        <v>523</v>
      </c>
      <c r="I207" s="360"/>
      <c r="J207" s="360"/>
      <c r="K207" s="292"/>
    </row>
    <row r="208" spans="2:11" ht="15" customHeight="1">
      <c r="B208" s="271"/>
      <c r="C208" s="251"/>
      <c r="D208" s="251"/>
      <c r="E208" s="251"/>
      <c r="F208" s="270" t="s">
        <v>520</v>
      </c>
      <c r="G208" s="251"/>
      <c r="H208" s="360" t="s">
        <v>686</v>
      </c>
      <c r="I208" s="360"/>
      <c r="J208" s="360"/>
      <c r="K208" s="292"/>
    </row>
    <row r="209" spans="2:11" ht="15" customHeight="1">
      <c r="B209" s="309"/>
      <c r="C209" s="277"/>
      <c r="D209" s="277"/>
      <c r="E209" s="277"/>
      <c r="F209" s="270" t="s">
        <v>524</v>
      </c>
      <c r="G209" s="256"/>
      <c r="H209" s="359" t="s">
        <v>525</v>
      </c>
      <c r="I209" s="359"/>
      <c r="J209" s="359"/>
      <c r="K209" s="310"/>
    </row>
    <row r="210" spans="2:11" ht="15" customHeight="1">
      <c r="B210" s="309"/>
      <c r="C210" s="277"/>
      <c r="D210" s="277"/>
      <c r="E210" s="277"/>
      <c r="F210" s="270" t="s">
        <v>526</v>
      </c>
      <c r="G210" s="256"/>
      <c r="H210" s="359" t="s">
        <v>687</v>
      </c>
      <c r="I210" s="359"/>
      <c r="J210" s="359"/>
      <c r="K210" s="310"/>
    </row>
    <row r="211" spans="2:11" ht="15" customHeight="1">
      <c r="B211" s="309"/>
      <c r="C211" s="277"/>
      <c r="D211" s="277"/>
      <c r="E211" s="277"/>
      <c r="F211" s="311"/>
      <c r="G211" s="256"/>
      <c r="H211" s="312"/>
      <c r="I211" s="312"/>
      <c r="J211" s="312"/>
      <c r="K211" s="310"/>
    </row>
    <row r="212" spans="2:11" ht="15" customHeight="1">
      <c r="B212" s="309"/>
      <c r="C212" s="251" t="s">
        <v>649</v>
      </c>
      <c r="D212" s="277"/>
      <c r="E212" s="277"/>
      <c r="F212" s="270">
        <v>1</v>
      </c>
      <c r="G212" s="256"/>
      <c r="H212" s="359" t="s">
        <v>688</v>
      </c>
      <c r="I212" s="359"/>
      <c r="J212" s="359"/>
      <c r="K212" s="310"/>
    </row>
    <row r="213" spans="2:11" ht="15" customHeight="1">
      <c r="B213" s="309"/>
      <c r="C213" s="277"/>
      <c r="D213" s="277"/>
      <c r="E213" s="277"/>
      <c r="F213" s="270">
        <v>2</v>
      </c>
      <c r="G213" s="256"/>
      <c r="H213" s="359" t="s">
        <v>689</v>
      </c>
      <c r="I213" s="359"/>
      <c r="J213" s="359"/>
      <c r="K213" s="310"/>
    </row>
    <row r="214" spans="2:11" ht="15" customHeight="1">
      <c r="B214" s="309"/>
      <c r="C214" s="277"/>
      <c r="D214" s="277"/>
      <c r="E214" s="277"/>
      <c r="F214" s="270">
        <v>3</v>
      </c>
      <c r="G214" s="256"/>
      <c r="H214" s="359" t="s">
        <v>690</v>
      </c>
      <c r="I214" s="359"/>
      <c r="J214" s="359"/>
      <c r="K214" s="310"/>
    </row>
    <row r="215" spans="2:11" ht="15" customHeight="1">
      <c r="B215" s="309"/>
      <c r="C215" s="277"/>
      <c r="D215" s="277"/>
      <c r="E215" s="277"/>
      <c r="F215" s="270">
        <v>4</v>
      </c>
      <c r="G215" s="256"/>
      <c r="H215" s="359" t="s">
        <v>691</v>
      </c>
      <c r="I215" s="359"/>
      <c r="J215" s="359"/>
      <c r="K215" s="310"/>
    </row>
    <row r="216" spans="2:11" ht="12.75" customHeight="1">
      <c r="B216" s="313"/>
      <c r="C216" s="314"/>
      <c r="D216" s="314"/>
      <c r="E216" s="314"/>
      <c r="F216" s="314"/>
      <c r="G216" s="314"/>
      <c r="H216" s="314"/>
      <c r="I216" s="314"/>
      <c r="J216" s="314"/>
      <c r="K216" s="315"/>
    </row>
  </sheetData>
  <sheetProtection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E46:J46"/>
    <mergeCell ref="E47:J47"/>
    <mergeCell ref="C52:J52"/>
    <mergeCell ref="C53:J53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D68:J68"/>
    <mergeCell ref="C73:J73"/>
    <mergeCell ref="H198:J198"/>
    <mergeCell ref="C163:J163"/>
    <mergeCell ref="C120:J120"/>
    <mergeCell ref="C145:J145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H214:J214"/>
    <mergeCell ref="H206:J206"/>
    <mergeCell ref="H204:J204"/>
    <mergeCell ref="H202:J202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Andrýs</dc:creator>
  <cp:keywords/>
  <dc:description/>
  <cp:lastModifiedBy>Indáček Jiří</cp:lastModifiedBy>
  <dcterms:created xsi:type="dcterms:W3CDTF">2017-08-15T12:47:35Z</dcterms:created>
  <dcterms:modified xsi:type="dcterms:W3CDTF">2017-08-15T13:06:24Z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