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7"/>
  </bookViews>
  <sheets>
    <sheet name="1. LETENSKE SADY" sheetId="1" r:id="rId1"/>
    <sheet name="2. KOMPLEX ZAHRAD VRCHU PETŘÍNA" sheetId="2" r:id="rId2"/>
    <sheet name="3. ZAHRADA KINSKÝCH" sheetId="3" r:id="rId3"/>
    <sheet name="4. HRADČANSKÉ NÁMĚSTÍ" sheetId="4" r:id="rId4"/>
    <sheet name="5. KRÁLOVSKÁ OBORA STROMOVKA" sheetId="5" r:id="rId5"/>
    <sheet name="6. VRCH VÍTKOV" sheetId="6" r:id="rId6"/>
    <sheet name="7. OBORA HVĚZDA" sheetId="7" r:id="rId7"/>
    <sheet name="8. KONTROLNÍ ROZPOČET" sheetId="8" r:id="rId8"/>
  </sheets>
  <definedNames>
    <definedName name="_xlnm.Print_Area" localSheetId="0">'1. LETENSKE SADY'!$A$1:$G$31</definedName>
    <definedName name="_xlnm.Print_Area" localSheetId="1">'2. KOMPLEX ZAHRAD VRCHU PETŘÍNA'!$A$1:$G$31</definedName>
    <definedName name="_xlnm.Print_Area" localSheetId="2">'3. ZAHRADA KINSKÝCH'!$A$1:$G$26</definedName>
    <definedName name="_xlnm.Print_Area" localSheetId="5">'6. VRCH VÍTKOV'!$A$1:$G$28</definedName>
    <definedName name="_xlnm.Print_Area" localSheetId="6">'7. OBORA HVĚZDA'!$A$1:$G$29</definedName>
  </definedNames>
  <calcPr fullCalcOnLoad="1"/>
</workbook>
</file>

<file path=xl/sharedStrings.xml><?xml version="1.0" encoding="utf-8"?>
<sst xmlns="http://schemas.openxmlformats.org/spreadsheetml/2006/main" count="559" uniqueCount="53">
  <si>
    <t>ks</t>
  </si>
  <si>
    <t>položka</t>
  </si>
  <si>
    <t>cena/měsíc</t>
  </si>
  <si>
    <t>vysypání koše - koš na plasty, včetně úklidu v okolí koše ve vzdálenosti do 4 m</t>
  </si>
  <si>
    <t>vysypání koše - koš na psí exkremety, včetně úklidu v okolí koše ve vzdálenosti do 4 m</t>
  </si>
  <si>
    <t>vysypání koše - koš na popel, včetně úklidu v okolí koše ve vzdálenosti do 4 m</t>
  </si>
  <si>
    <t>stojany na sáčky na psí exkrementy - doplnění sáčků do stojanu včetně dodání sáčků</t>
  </si>
  <si>
    <t>chemické mytí - 3 x ročně</t>
  </si>
  <si>
    <t>další úkony - celoročně dle potřeby</t>
  </si>
  <si>
    <t>dodání plastového pytle místo vložky do koše - koš malý na směsný odpad 35-45 l</t>
  </si>
  <si>
    <t>dodání plastového pytle místo vložky do koše -  koš velkoobjemový na směsný odpad 80-120 l</t>
  </si>
  <si>
    <t>dodání plastového pytle místo vložky do koše - koš na plasty</t>
  </si>
  <si>
    <t>rovnání a drobné opravy košů a stojanů na sáčky - dle potřeby</t>
  </si>
  <si>
    <t>KOMPLEX ZAHRAD VRCHU PETŘÍNA</t>
  </si>
  <si>
    <t>LETENSKÉ SADY</t>
  </si>
  <si>
    <t>ZAHRADA KINSKÝCH</t>
  </si>
  <si>
    <t>HRADČANSKÉ NÁMĚSTÍ</t>
  </si>
  <si>
    <t>OBORA HVĚZDA</t>
  </si>
  <si>
    <t>PARK VRCH VÍTKOV</t>
  </si>
  <si>
    <t>KRÁLOVSKÁ OBORA STROMOVKA</t>
  </si>
  <si>
    <t>vyvážení košů - období březen až říjen (7x v týdnu, 2x denně)</t>
  </si>
  <si>
    <t>vyvážení košů - období listopad až únor (3x v týdnu)</t>
  </si>
  <si>
    <t xml:space="preserve">pomocné práce </t>
  </si>
  <si>
    <t>hod</t>
  </si>
  <si>
    <t>vysypání koše  - koš malý na směsný odpad do 45 l, včetně úklidu v okolí koše ve vzdálenosti do 4 m</t>
  </si>
  <si>
    <t>vysypání koše - koš velkoobjemový na směsný odpad nad 45 l, včetně úklidu v okolí koše ve vzdálenosti do 4 m</t>
  </si>
  <si>
    <t>chemické mytí koše, včetně úklidu v okolí koše ve vzdálenosti do 4 m</t>
  </si>
  <si>
    <t>cena celkem</t>
  </si>
  <si>
    <t>CENA CELKEM BEZ DPH</t>
  </si>
  <si>
    <t>mj</t>
  </si>
  <si>
    <t>počet mj</t>
  </si>
  <si>
    <t>počet mj/měsíc</t>
  </si>
  <si>
    <t>cena/mj</t>
  </si>
  <si>
    <t>doplnění sáčků na psí exkrementy do stojanů - období březen až říjen (2x v týdnu)</t>
  </si>
  <si>
    <t>doplnění sáčků na psí exkrementy do stojanů - období listopad až únor (1x v týdnu)</t>
  </si>
  <si>
    <t>vyvážení košů - období březen až říjen (7x v týdnu, 1x denně)</t>
  </si>
  <si>
    <t>rovnání a drobné opravy košů - dle potřeby</t>
  </si>
  <si>
    <t>CENA CELKEM  BEZ DPH</t>
  </si>
  <si>
    <t>CENA CELKEM BEZ DPH - VŠECHNY LOKALITY</t>
  </si>
  <si>
    <t>podpis a razítko uchazeče</t>
  </si>
  <si>
    <t>vyvážení košů v čase 19-20h  - období červenec až říjen 2017  POUZE Pá+So+Ne (navýšení četnosti vývozu)</t>
  </si>
  <si>
    <t>vyvážení košů v čase 19-20h  - období březen až červen 2018  POUZE Pá+So+Ne (navýšení četnosti vývozu)</t>
  </si>
  <si>
    <r>
      <t xml:space="preserve">další úkony - celoročně dle potřeby </t>
    </r>
    <r>
      <rPr>
        <b/>
        <sz val="11"/>
        <color indexed="10"/>
        <rFont val="Arial"/>
        <family val="2"/>
      </rPr>
      <t>(DO II.2018)</t>
    </r>
  </si>
  <si>
    <r>
      <t xml:space="preserve">další úkony - celoročně dle potřeby </t>
    </r>
    <r>
      <rPr>
        <b/>
        <sz val="11"/>
        <color indexed="10"/>
        <rFont val="Arial"/>
        <family val="2"/>
      </rPr>
      <t>(OD III.2018)</t>
    </r>
  </si>
  <si>
    <t>Vyvážení odpadkových košů v parcích celopražského významu</t>
  </si>
  <si>
    <t>1. POLOŽKOVÝ ROZPOČET - VYVÁŽENÍ ODPADKOVÝCH KOŠŮ</t>
  </si>
  <si>
    <t>2. POLOŽKOVÝ ROZPOČET - VYVÁŽENÍ ODPADKOVÝCH KOŠŮ</t>
  </si>
  <si>
    <t>3. POLOŽKOVÝ ROZPOČET - VYVÁŽENÍ ODPADKOVÝCH KOŠŮ</t>
  </si>
  <si>
    <t>4. POLOŽKOVÝ ROZPOČET - VYVÁŽENÍ ODPADKOVÝCH KOŠŮ</t>
  </si>
  <si>
    <t>5. POLOŽKOVÝ ROZPOČET - VYVÁŽENÍ ODPADKOVÝCH KOŠŮ</t>
  </si>
  <si>
    <t>6. POLOŽKOVÝ ROZPOČET - VYVÁŽENÍ ODPADKOVÝCH KOŠŮ</t>
  </si>
  <si>
    <t>7. POLOŽKOVÝ ROZPOČET - VYVÁŽENÍ ODPADKOVÝCH KOŠŮ</t>
  </si>
  <si>
    <t>8. KONTROLNÍ ROZPOČET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</si>
</sst>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44" fontId="0" fillId="0" borderId="0" xfId="38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38" applyBorder="1" applyAlignment="1">
      <alignment/>
    </xf>
    <xf numFmtId="44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4" fontId="0" fillId="0" borderId="0" xfId="0" applyNumberForma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3" fillId="34" borderId="17" xfId="0" applyFont="1" applyFill="1" applyBorder="1" applyAlignment="1">
      <alignment wrapText="1"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wrapText="1"/>
    </xf>
    <xf numFmtId="0" fontId="4" fillId="34" borderId="17" xfId="0" applyFont="1" applyFill="1" applyBorder="1" applyAlignment="1">
      <alignment/>
    </xf>
    <xf numFmtId="2" fontId="4" fillId="34" borderId="17" xfId="0" applyNumberFormat="1" applyFont="1" applyFill="1" applyBorder="1" applyAlignment="1">
      <alignment/>
    </xf>
    <xf numFmtId="44" fontId="4" fillId="34" borderId="17" xfId="38" applyFont="1" applyFill="1" applyBorder="1" applyAlignment="1">
      <alignment/>
    </xf>
    <xf numFmtId="44" fontId="4" fillId="34" borderId="17" xfId="0" applyNumberFormat="1" applyFont="1" applyFill="1" applyBorder="1" applyAlignment="1">
      <alignment/>
    </xf>
    <xf numFmtId="0" fontId="4" fillId="0" borderId="14" xfId="0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2" fontId="4" fillId="0" borderId="16" xfId="0" applyNumberFormat="1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2" fontId="4" fillId="0" borderId="26" xfId="0" applyNumberFormat="1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center" wrapText="1"/>
    </xf>
    <xf numFmtId="2" fontId="4" fillId="0" borderId="28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44" fontId="4" fillId="34" borderId="29" xfId="0" applyNumberFormat="1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wrapText="1"/>
    </xf>
    <xf numFmtId="0" fontId="2" fillId="0" borderId="0" xfId="0" applyFont="1" applyAlignment="1">
      <alignment/>
    </xf>
    <xf numFmtId="44" fontId="3" fillId="9" borderId="33" xfId="0" applyNumberFormat="1" applyFont="1" applyFill="1" applyBorder="1" applyAlignment="1">
      <alignment horizontal="left" wrapText="1"/>
    </xf>
    <xf numFmtId="44" fontId="3" fillId="9" borderId="11" xfId="0" applyNumberFormat="1" applyFont="1" applyFill="1" applyBorder="1" applyAlignment="1">
      <alignment horizontal="left" wrapText="1"/>
    </xf>
    <xf numFmtId="0" fontId="3" fillId="34" borderId="24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6" fillId="10" borderId="34" xfId="0" applyFont="1" applyFill="1" applyBorder="1" applyAlignment="1">
      <alignment horizontal="center"/>
    </xf>
    <xf numFmtId="0" fontId="6" fillId="10" borderId="35" xfId="0" applyFont="1" applyFill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9" borderId="37" xfId="0" applyFont="1" applyFill="1" applyBorder="1" applyAlignment="1">
      <alignment horizontal="left" wrapText="1"/>
    </xf>
    <xf numFmtId="0" fontId="3" fillId="9" borderId="38" xfId="0" applyFont="1" applyFill="1" applyBorder="1" applyAlignment="1">
      <alignment horizontal="left" wrapText="1"/>
    </xf>
    <xf numFmtId="0" fontId="3" fillId="9" borderId="3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9" borderId="30" xfId="0" applyFont="1" applyFill="1" applyBorder="1" applyAlignment="1">
      <alignment horizontal="left" wrapText="1"/>
    </xf>
    <xf numFmtId="0" fontId="3" fillId="9" borderId="17" xfId="0" applyFont="1" applyFill="1" applyBorder="1" applyAlignment="1">
      <alignment horizontal="left" wrapText="1"/>
    </xf>
    <xf numFmtId="0" fontId="3" fillId="9" borderId="29" xfId="0" applyFont="1" applyFill="1" applyBorder="1" applyAlignment="1">
      <alignment horizontal="left" wrapText="1"/>
    </xf>
    <xf numFmtId="0" fontId="6" fillId="10" borderId="30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10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left" wrapText="1"/>
    </xf>
    <xf numFmtId="0" fontId="3" fillId="34" borderId="29" xfId="0" applyFont="1" applyFill="1" applyBorder="1" applyAlignment="1">
      <alignment horizontal="left" wrapText="1"/>
    </xf>
    <xf numFmtId="0" fontId="5" fillId="34" borderId="3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wrapText="1"/>
    </xf>
    <xf numFmtId="0" fontId="5" fillId="34" borderId="29" xfId="0" applyFont="1" applyFill="1" applyBorder="1" applyAlignment="1">
      <alignment horizontal="left" wrapText="1"/>
    </xf>
    <xf numFmtId="0" fontId="5" fillId="34" borderId="32" xfId="0" applyFont="1" applyFill="1" applyBorder="1" applyAlignment="1">
      <alignment horizontal="left" wrapText="1"/>
    </xf>
    <xf numFmtId="44" fontId="4" fillId="35" borderId="14" xfId="38" applyFont="1" applyFill="1" applyBorder="1" applyAlignment="1" applyProtection="1">
      <alignment/>
      <protection locked="0"/>
    </xf>
    <xf numFmtId="44" fontId="4" fillId="0" borderId="14" xfId="0" applyNumberFormat="1" applyFont="1" applyBorder="1" applyAlignment="1" applyProtection="1">
      <alignment/>
      <protection locked="0"/>
    </xf>
    <xf numFmtId="44" fontId="4" fillId="0" borderId="40" xfId="0" applyNumberFormat="1" applyFont="1" applyBorder="1" applyAlignment="1" applyProtection="1">
      <alignment/>
      <protection locked="0"/>
    </xf>
    <xf numFmtId="44" fontId="4" fillId="35" borderId="16" xfId="38" applyFont="1" applyFill="1" applyBorder="1" applyAlignment="1" applyProtection="1">
      <alignment/>
      <protection locked="0"/>
    </xf>
    <xf numFmtId="44" fontId="4" fillId="0" borderId="16" xfId="0" applyNumberFormat="1" applyFont="1" applyBorder="1" applyAlignment="1" applyProtection="1">
      <alignment/>
      <protection locked="0"/>
    </xf>
    <xf numFmtId="44" fontId="4" fillId="0" borderId="41" xfId="0" applyNumberFormat="1" applyFont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 wrapText="1"/>
      <protection locked="0"/>
    </xf>
    <xf numFmtId="0" fontId="3" fillId="34" borderId="12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44" fontId="4" fillId="35" borderId="21" xfId="38" applyFont="1" applyFill="1" applyBorder="1" applyAlignment="1" applyProtection="1">
      <alignment/>
      <protection locked="0"/>
    </xf>
    <xf numFmtId="44" fontId="4" fillId="0" borderId="21" xfId="0" applyNumberFormat="1" applyFont="1" applyBorder="1" applyAlignment="1" applyProtection="1">
      <alignment/>
      <protection locked="0"/>
    </xf>
    <xf numFmtId="44" fontId="4" fillId="0" borderId="42" xfId="0" applyNumberFormat="1" applyFont="1" applyBorder="1" applyAlignment="1" applyProtection="1">
      <alignment/>
      <protection locked="0"/>
    </xf>
    <xf numFmtId="44" fontId="4" fillId="35" borderId="23" xfId="38" applyFont="1" applyFill="1" applyBorder="1" applyAlignment="1" applyProtection="1">
      <alignment/>
      <protection locked="0"/>
    </xf>
    <xf numFmtId="44" fontId="4" fillId="0" borderId="23" xfId="0" applyNumberFormat="1" applyFont="1" applyBorder="1" applyAlignment="1" applyProtection="1">
      <alignment/>
      <protection locked="0"/>
    </xf>
    <xf numFmtId="44" fontId="4" fillId="0" borderId="43" xfId="0" applyNumberFormat="1" applyFont="1" applyBorder="1" applyAlignment="1" applyProtection="1">
      <alignment/>
      <protection locked="0"/>
    </xf>
    <xf numFmtId="44" fontId="4" fillId="34" borderId="17" xfId="38" applyFont="1" applyFill="1" applyBorder="1" applyAlignment="1" applyProtection="1">
      <alignment/>
      <protection locked="0"/>
    </xf>
    <xf numFmtId="44" fontId="4" fillId="34" borderId="17" xfId="0" applyNumberFormat="1" applyFont="1" applyFill="1" applyBorder="1" applyAlignment="1" applyProtection="1">
      <alignment/>
      <protection locked="0"/>
    </xf>
    <xf numFmtId="44" fontId="4" fillId="34" borderId="12" xfId="0" applyNumberFormat="1" applyFont="1" applyFill="1" applyBorder="1" applyAlignment="1" applyProtection="1">
      <alignment/>
      <protection locked="0"/>
    </xf>
    <xf numFmtId="44" fontId="4" fillId="35" borderId="14" xfId="38" applyFont="1" applyFill="1" applyBorder="1" applyAlignment="1" applyProtection="1">
      <alignment horizontal="left" wrapText="1"/>
      <protection locked="0"/>
    </xf>
    <xf numFmtId="44" fontId="4" fillId="0" borderId="14" xfId="38" applyFont="1" applyBorder="1" applyAlignment="1" applyProtection="1">
      <alignment horizontal="left" wrapText="1"/>
      <protection locked="0"/>
    </xf>
    <xf numFmtId="44" fontId="4" fillId="0" borderId="40" xfId="38" applyFont="1" applyBorder="1" applyAlignment="1" applyProtection="1">
      <alignment horizontal="left" wrapText="1"/>
      <protection locked="0"/>
    </xf>
    <xf numFmtId="44" fontId="4" fillId="35" borderId="16" xfId="38" applyFont="1" applyFill="1" applyBorder="1" applyAlignment="1" applyProtection="1">
      <alignment horizontal="left" wrapText="1"/>
      <protection locked="0"/>
    </xf>
    <xf numFmtId="44" fontId="4" fillId="0" borderId="16" xfId="38" applyFont="1" applyBorder="1" applyAlignment="1" applyProtection="1">
      <alignment horizontal="left" wrapText="1"/>
      <protection locked="0"/>
    </xf>
    <xf numFmtId="44" fontId="4" fillId="0" borderId="41" xfId="0" applyNumberFormat="1" applyFont="1" applyBorder="1" applyAlignment="1" applyProtection="1">
      <alignment horizontal="left" wrapText="1"/>
      <protection locked="0"/>
    </xf>
    <xf numFmtId="44" fontId="4" fillId="0" borderId="41" xfId="38" applyFont="1" applyBorder="1" applyAlignment="1" applyProtection="1">
      <alignment horizontal="left" wrapText="1"/>
      <protection locked="0"/>
    </xf>
    <xf numFmtId="44" fontId="4" fillId="35" borderId="26" xfId="38" applyFont="1" applyFill="1" applyBorder="1" applyAlignment="1" applyProtection="1">
      <alignment horizontal="left" wrapText="1"/>
      <protection locked="0"/>
    </xf>
    <xf numFmtId="44" fontId="4" fillId="0" borderId="26" xfId="38" applyFont="1" applyBorder="1" applyAlignment="1" applyProtection="1">
      <alignment horizontal="left" wrapText="1"/>
      <protection locked="0"/>
    </xf>
    <xf numFmtId="44" fontId="4" fillId="0" borderId="44" xfId="38" applyFont="1" applyBorder="1" applyAlignment="1" applyProtection="1">
      <alignment horizontal="left" wrapText="1"/>
      <protection locked="0"/>
    </xf>
    <xf numFmtId="44" fontId="4" fillId="35" borderId="28" xfId="38" applyFont="1" applyFill="1" applyBorder="1" applyAlignment="1" applyProtection="1">
      <alignment horizontal="left" wrapText="1"/>
      <protection locked="0"/>
    </xf>
    <xf numFmtId="44" fontId="4" fillId="0" borderId="28" xfId="38" applyFont="1" applyBorder="1" applyAlignment="1" applyProtection="1">
      <alignment horizontal="left" wrapText="1"/>
      <protection locked="0"/>
    </xf>
    <xf numFmtId="44" fontId="4" fillId="0" borderId="45" xfId="38" applyFont="1" applyBorder="1" applyAlignment="1" applyProtection="1">
      <alignment horizontal="left" wrapText="1"/>
      <protection locked="0"/>
    </xf>
    <xf numFmtId="44" fontId="4" fillId="35" borderId="26" xfId="38" applyFont="1" applyFill="1" applyBorder="1" applyAlignment="1" applyProtection="1">
      <alignment/>
      <protection locked="0"/>
    </xf>
    <xf numFmtId="44" fontId="4" fillId="0" borderId="26" xfId="0" applyNumberFormat="1" applyFont="1" applyBorder="1" applyAlignment="1" applyProtection="1">
      <alignment/>
      <protection locked="0"/>
    </xf>
    <xf numFmtId="44" fontId="4" fillId="0" borderId="44" xfId="0" applyNumberFormat="1" applyFont="1" applyBorder="1" applyAlignment="1" applyProtection="1">
      <alignment/>
      <protection locked="0"/>
    </xf>
    <xf numFmtId="44" fontId="4" fillId="0" borderId="46" xfId="0" applyNumberFormat="1" applyFont="1" applyBorder="1" applyAlignment="1" applyProtection="1">
      <alignment/>
      <protection locked="0"/>
    </xf>
    <xf numFmtId="44" fontId="4" fillId="0" borderId="47" xfId="0" applyNumberFormat="1" applyFont="1" applyBorder="1" applyAlignment="1" applyProtection="1">
      <alignment/>
      <protection locked="0"/>
    </xf>
    <xf numFmtId="44" fontId="4" fillId="0" borderId="16" xfId="0" applyNumberFormat="1" applyFont="1" applyBorder="1" applyAlignment="1" applyProtection="1">
      <alignment horizontal="left" wrapText="1"/>
      <protection locked="0"/>
    </xf>
    <xf numFmtId="0" fontId="6" fillId="0" borderId="48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6" fillId="0" borderId="51" xfId="0" applyFont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10" borderId="11" xfId="0" applyFont="1" applyFill="1" applyBorder="1" applyAlignment="1" applyProtection="1">
      <alignment wrapText="1"/>
      <protection/>
    </xf>
    <xf numFmtId="0" fontId="3" fillId="10" borderId="11" xfId="0" applyFont="1" applyFill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wrapText="1"/>
      <protection/>
    </xf>
    <xf numFmtId="44" fontId="4" fillId="0" borderId="28" xfId="0" applyNumberFormat="1" applyFont="1" applyBorder="1" applyAlignment="1" applyProtection="1">
      <alignment horizontal="center"/>
      <protection/>
    </xf>
    <xf numFmtId="0" fontId="3" fillId="9" borderId="30" xfId="0" applyFont="1" applyFill="1" applyBorder="1" applyAlignment="1" applyProtection="1">
      <alignment horizontal="left" wrapText="1"/>
      <protection/>
    </xf>
    <xf numFmtId="0" fontId="3" fillId="9" borderId="17" xfId="0" applyFont="1" applyFill="1" applyBorder="1" applyAlignment="1" applyProtection="1">
      <alignment horizontal="left" wrapText="1"/>
      <protection/>
    </xf>
    <xf numFmtId="0" fontId="3" fillId="9" borderId="29" xfId="0" applyFont="1" applyFill="1" applyBorder="1" applyAlignment="1" applyProtection="1">
      <alignment horizontal="left" wrapText="1"/>
      <protection/>
    </xf>
    <xf numFmtId="44" fontId="3" fillId="9" borderId="11" xfId="0" applyNumberFormat="1" applyFont="1" applyFill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/>
      <protection/>
    </xf>
    <xf numFmtId="0" fontId="7" fillId="0" borderId="54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F28" sqref="F28"/>
    </sheetView>
  </sheetViews>
  <sheetFormatPr defaultColWidth="9.140625" defaultRowHeight="12.75"/>
  <cols>
    <col min="1" max="1" width="54.57421875" style="0" customWidth="1"/>
    <col min="2" max="2" width="8.57421875" style="0" customWidth="1"/>
    <col min="3" max="3" width="24.8515625" style="0" customWidth="1"/>
    <col min="4" max="4" width="18.7109375" style="0" customWidth="1"/>
    <col min="5" max="5" width="15.8515625" style="0" customWidth="1"/>
    <col min="6" max="6" width="22.8515625" style="0" customWidth="1"/>
    <col min="7" max="7" width="24.421875" style="0" customWidth="1"/>
    <col min="8" max="8" width="14.8515625" style="0" customWidth="1"/>
  </cols>
  <sheetData>
    <row r="1" ht="15.75" thickBot="1">
      <c r="A1" s="52" t="s">
        <v>45</v>
      </c>
    </row>
    <row r="2" spans="1:7" ht="17.25" thickBot="1" thickTop="1">
      <c r="A2" s="69" t="s">
        <v>14</v>
      </c>
      <c r="B2" s="70"/>
      <c r="C2" s="70"/>
      <c r="D2" s="70"/>
      <c r="E2" s="70"/>
      <c r="F2" s="70"/>
      <c r="G2" s="71"/>
    </row>
    <row r="3" spans="1:7" ht="13.5" customHeight="1" thickBot="1">
      <c r="A3" s="67" t="s">
        <v>20</v>
      </c>
      <c r="B3" s="68"/>
      <c r="C3" s="68"/>
      <c r="D3" s="68"/>
      <c r="E3" s="68"/>
      <c r="F3" s="68"/>
      <c r="G3" s="72"/>
    </row>
    <row r="4" spans="1:7" ht="15.75" thickBot="1">
      <c r="A4" s="14" t="s">
        <v>1</v>
      </c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</v>
      </c>
      <c r="G4" s="16" t="s">
        <v>27</v>
      </c>
    </row>
    <row r="5" spans="1:7" ht="28.5">
      <c r="A5" s="17" t="s">
        <v>24</v>
      </c>
      <c r="B5" s="18" t="s">
        <v>0</v>
      </c>
      <c r="C5" s="19">
        <v>298</v>
      </c>
      <c r="D5" s="19">
        <f>C5*31*2</f>
        <v>18476</v>
      </c>
      <c r="E5" s="90">
        <v>0</v>
      </c>
      <c r="F5" s="91">
        <f>E5*D5</f>
        <v>0</v>
      </c>
      <c r="G5" s="92">
        <f>F5*8</f>
        <v>0</v>
      </c>
    </row>
    <row r="6" spans="1:7" ht="42.75">
      <c r="A6" s="20" t="s">
        <v>25</v>
      </c>
      <c r="B6" s="21" t="s">
        <v>0</v>
      </c>
      <c r="C6" s="22">
        <v>4</v>
      </c>
      <c r="D6" s="22">
        <f>C6*31*2</f>
        <v>248</v>
      </c>
      <c r="E6" s="93">
        <v>0</v>
      </c>
      <c r="F6" s="94">
        <f>E6*D6</f>
        <v>0</v>
      </c>
      <c r="G6" s="95">
        <f>F6*8</f>
        <v>0</v>
      </c>
    </row>
    <row r="7" spans="1:7" ht="28.5">
      <c r="A7" s="20" t="s">
        <v>3</v>
      </c>
      <c r="B7" s="21" t="s">
        <v>0</v>
      </c>
      <c r="C7" s="22">
        <v>7</v>
      </c>
      <c r="D7" s="22">
        <f>C7*31*2</f>
        <v>434</v>
      </c>
      <c r="E7" s="93">
        <v>0</v>
      </c>
      <c r="F7" s="94">
        <f>E7*D7</f>
        <v>0</v>
      </c>
      <c r="G7" s="95">
        <f>F7*8</f>
        <v>0</v>
      </c>
    </row>
    <row r="8" spans="1:7" ht="29.25" thickBot="1">
      <c r="A8" s="20" t="s">
        <v>4</v>
      </c>
      <c r="B8" s="21" t="s">
        <v>0</v>
      </c>
      <c r="C8" s="22">
        <v>2</v>
      </c>
      <c r="D8" s="22">
        <f>C8*31*2</f>
        <v>124</v>
      </c>
      <c r="E8" s="93">
        <v>0</v>
      </c>
      <c r="F8" s="94">
        <f>E8*D8</f>
        <v>0</v>
      </c>
      <c r="G8" s="95">
        <f>F8*8</f>
        <v>0</v>
      </c>
    </row>
    <row r="9" spans="1:7" ht="15.75" thickBot="1">
      <c r="A9" s="67" t="s">
        <v>21</v>
      </c>
      <c r="B9" s="68"/>
      <c r="C9" s="23"/>
      <c r="D9" s="23"/>
      <c r="E9" s="96"/>
      <c r="F9" s="96"/>
      <c r="G9" s="97"/>
    </row>
    <row r="10" spans="1:7" ht="15.75" thickBot="1">
      <c r="A10" s="14" t="s">
        <v>1</v>
      </c>
      <c r="B10" s="15" t="s">
        <v>29</v>
      </c>
      <c r="C10" s="15" t="s">
        <v>30</v>
      </c>
      <c r="D10" s="15" t="s">
        <v>31</v>
      </c>
      <c r="E10" s="98" t="s">
        <v>32</v>
      </c>
      <c r="F10" s="98" t="s">
        <v>2</v>
      </c>
      <c r="G10" s="99" t="s">
        <v>27</v>
      </c>
    </row>
    <row r="11" spans="1:7" ht="28.5">
      <c r="A11" s="17" t="s">
        <v>24</v>
      </c>
      <c r="B11" s="18" t="s">
        <v>0</v>
      </c>
      <c r="C11" s="19">
        <v>298</v>
      </c>
      <c r="D11" s="24">
        <f>C11*13</f>
        <v>3874</v>
      </c>
      <c r="E11" s="90">
        <v>0</v>
      </c>
      <c r="F11" s="91">
        <f>E11*D11</f>
        <v>0</v>
      </c>
      <c r="G11" s="92">
        <f>F11*4</f>
        <v>0</v>
      </c>
    </row>
    <row r="12" spans="1:7" ht="42.75">
      <c r="A12" s="20" t="s">
        <v>25</v>
      </c>
      <c r="B12" s="21" t="s">
        <v>0</v>
      </c>
      <c r="C12" s="22">
        <v>4</v>
      </c>
      <c r="D12" s="25">
        <f>C12*13</f>
        <v>52</v>
      </c>
      <c r="E12" s="93">
        <v>0</v>
      </c>
      <c r="F12" s="94">
        <f>E12*D12</f>
        <v>0</v>
      </c>
      <c r="G12" s="95">
        <f>F12*4</f>
        <v>0</v>
      </c>
    </row>
    <row r="13" spans="1:7" ht="28.5">
      <c r="A13" s="20" t="s">
        <v>3</v>
      </c>
      <c r="B13" s="21" t="s">
        <v>0</v>
      </c>
      <c r="C13" s="22">
        <v>7</v>
      </c>
      <c r="D13" s="25">
        <f>C13*13</f>
        <v>91</v>
      </c>
      <c r="E13" s="93">
        <v>0</v>
      </c>
      <c r="F13" s="94">
        <f>E13*D13</f>
        <v>0</v>
      </c>
      <c r="G13" s="95">
        <f>F13*4</f>
        <v>0</v>
      </c>
    </row>
    <row r="14" spans="1:7" ht="29.25" thickBot="1">
      <c r="A14" s="20" t="s">
        <v>4</v>
      </c>
      <c r="B14" s="21" t="s">
        <v>0</v>
      </c>
      <c r="C14" s="22">
        <v>2</v>
      </c>
      <c r="D14" s="25">
        <f>C14*13</f>
        <v>26</v>
      </c>
      <c r="E14" s="93">
        <v>0</v>
      </c>
      <c r="F14" s="94">
        <f>E14*D14</f>
        <v>0</v>
      </c>
      <c r="G14" s="95">
        <f>F14*4</f>
        <v>0</v>
      </c>
    </row>
    <row r="15" spans="1:7" ht="13.5" customHeight="1" thickBot="1">
      <c r="A15" s="67" t="s">
        <v>33</v>
      </c>
      <c r="B15" s="68"/>
      <c r="C15" s="68"/>
      <c r="D15" s="23"/>
      <c r="E15" s="96"/>
      <c r="F15" s="96"/>
      <c r="G15" s="97"/>
    </row>
    <row r="16" spans="1:7" ht="15.75" thickBot="1">
      <c r="A16" s="14" t="s">
        <v>1</v>
      </c>
      <c r="B16" s="15" t="s">
        <v>29</v>
      </c>
      <c r="C16" s="15" t="s">
        <v>30</v>
      </c>
      <c r="D16" s="15" t="s">
        <v>31</v>
      </c>
      <c r="E16" s="98" t="s">
        <v>32</v>
      </c>
      <c r="F16" s="98" t="s">
        <v>2</v>
      </c>
      <c r="G16" s="99" t="s">
        <v>27</v>
      </c>
    </row>
    <row r="17" spans="1:7" ht="29.25" thickBot="1">
      <c r="A17" s="26" t="s">
        <v>6</v>
      </c>
      <c r="B17" s="27" t="s">
        <v>0</v>
      </c>
      <c r="C17" s="28">
        <v>12</v>
      </c>
      <c r="D17" s="28">
        <f>C17*4.5*2</f>
        <v>108</v>
      </c>
      <c r="E17" s="100">
        <v>0</v>
      </c>
      <c r="F17" s="101">
        <f>E17*D17</f>
        <v>0</v>
      </c>
      <c r="G17" s="102">
        <f>F17*8</f>
        <v>0</v>
      </c>
    </row>
    <row r="18" spans="1:7" ht="13.5" customHeight="1" thickBot="1">
      <c r="A18" s="67" t="s">
        <v>34</v>
      </c>
      <c r="B18" s="68"/>
      <c r="C18" s="68"/>
      <c r="D18" s="23"/>
      <c r="E18" s="96"/>
      <c r="F18" s="96"/>
      <c r="G18" s="97"/>
    </row>
    <row r="19" spans="1:7" ht="15.75" thickBot="1">
      <c r="A19" s="14" t="s">
        <v>1</v>
      </c>
      <c r="B19" s="15" t="s">
        <v>29</v>
      </c>
      <c r="C19" s="15" t="s">
        <v>30</v>
      </c>
      <c r="D19" s="15" t="s">
        <v>31</v>
      </c>
      <c r="E19" s="98" t="s">
        <v>32</v>
      </c>
      <c r="F19" s="98" t="s">
        <v>2</v>
      </c>
      <c r="G19" s="99" t="s">
        <v>27</v>
      </c>
    </row>
    <row r="20" spans="1:7" ht="29.25" thickBot="1">
      <c r="A20" s="29" t="s">
        <v>6</v>
      </c>
      <c r="B20" s="30" t="s">
        <v>0</v>
      </c>
      <c r="C20" s="31">
        <v>12</v>
      </c>
      <c r="D20" s="31">
        <f>C20*4.5</f>
        <v>54</v>
      </c>
      <c r="E20" s="103">
        <v>0</v>
      </c>
      <c r="F20" s="104">
        <f>E20*D20</f>
        <v>0</v>
      </c>
      <c r="G20" s="105">
        <f>F20*4</f>
        <v>0</v>
      </c>
    </row>
    <row r="21" spans="1:7" ht="15.75" thickBot="1">
      <c r="A21" s="32" t="s">
        <v>7</v>
      </c>
      <c r="B21" s="33"/>
      <c r="C21" s="34"/>
      <c r="D21" s="34"/>
      <c r="E21" s="106"/>
      <c r="F21" s="107"/>
      <c r="G21" s="108"/>
    </row>
    <row r="22" spans="1:7" ht="15.75" thickBot="1">
      <c r="A22" s="14" t="s">
        <v>1</v>
      </c>
      <c r="B22" s="15" t="s">
        <v>29</v>
      </c>
      <c r="C22" s="15" t="s">
        <v>30</v>
      </c>
      <c r="D22" s="15" t="s">
        <v>31</v>
      </c>
      <c r="E22" s="98" t="s">
        <v>32</v>
      </c>
      <c r="F22" s="98" t="s">
        <v>2</v>
      </c>
      <c r="G22" s="99" t="s">
        <v>27</v>
      </c>
    </row>
    <row r="23" spans="1:7" ht="29.25" thickBot="1">
      <c r="A23" s="17" t="s">
        <v>26</v>
      </c>
      <c r="B23" s="37" t="s">
        <v>0</v>
      </c>
      <c r="C23" s="19">
        <f>C11+C12+C13+C14</f>
        <v>311</v>
      </c>
      <c r="D23" s="38">
        <f>C23*0.25</f>
        <v>77.75</v>
      </c>
      <c r="E23" s="109">
        <v>0</v>
      </c>
      <c r="F23" s="110">
        <f>D23*E23</f>
        <v>0</v>
      </c>
      <c r="G23" s="111">
        <f>F23*12</f>
        <v>0</v>
      </c>
    </row>
    <row r="24" spans="1:7" ht="15.75" thickBot="1">
      <c r="A24" s="32" t="s">
        <v>8</v>
      </c>
      <c r="B24" s="23"/>
      <c r="C24" s="23"/>
      <c r="D24" s="23"/>
      <c r="E24" s="96"/>
      <c r="F24" s="96"/>
      <c r="G24" s="97"/>
    </row>
    <row r="25" spans="1:7" ht="15.75" thickBot="1">
      <c r="A25" s="14" t="s">
        <v>1</v>
      </c>
      <c r="B25" s="15" t="s">
        <v>29</v>
      </c>
      <c r="C25" s="15" t="s">
        <v>30</v>
      </c>
      <c r="D25" s="15" t="s">
        <v>31</v>
      </c>
      <c r="E25" s="98" t="s">
        <v>32</v>
      </c>
      <c r="F25" s="98" t="s">
        <v>2</v>
      </c>
      <c r="G25" s="99" t="s">
        <v>27</v>
      </c>
    </row>
    <row r="26" spans="1:7" ht="28.5">
      <c r="A26" s="20" t="s">
        <v>9</v>
      </c>
      <c r="B26" s="39" t="s">
        <v>0</v>
      </c>
      <c r="C26" s="40">
        <v>298</v>
      </c>
      <c r="D26" s="40">
        <f>C26*5</f>
        <v>1490</v>
      </c>
      <c r="E26" s="112">
        <v>0</v>
      </c>
      <c r="F26" s="113">
        <f>E26*D26</f>
        <v>0</v>
      </c>
      <c r="G26" s="114">
        <f>F26*12</f>
        <v>0</v>
      </c>
    </row>
    <row r="27" spans="1:7" ht="28.5">
      <c r="A27" s="20" t="s">
        <v>10</v>
      </c>
      <c r="B27" s="39" t="s">
        <v>0</v>
      </c>
      <c r="C27" s="40">
        <v>4</v>
      </c>
      <c r="D27" s="40">
        <f>C27*5</f>
        <v>20</v>
      </c>
      <c r="E27" s="112">
        <v>0</v>
      </c>
      <c r="F27" s="113">
        <f>E27*D27</f>
        <v>0</v>
      </c>
      <c r="G27" s="114">
        <f>F27*12</f>
        <v>0</v>
      </c>
    </row>
    <row r="28" spans="1:7" ht="28.5">
      <c r="A28" s="41" t="s">
        <v>11</v>
      </c>
      <c r="B28" s="39" t="s">
        <v>0</v>
      </c>
      <c r="C28" s="40">
        <v>7</v>
      </c>
      <c r="D28" s="40">
        <f>C28*5</f>
        <v>35</v>
      </c>
      <c r="E28" s="112">
        <v>0</v>
      </c>
      <c r="F28" s="113">
        <f>E28*D28</f>
        <v>0</v>
      </c>
      <c r="G28" s="114">
        <f>F28*12</f>
        <v>0</v>
      </c>
    </row>
    <row r="29" spans="1:7" ht="28.5">
      <c r="A29" s="41" t="s">
        <v>12</v>
      </c>
      <c r="B29" s="39" t="s">
        <v>0</v>
      </c>
      <c r="C29" s="42">
        <f>C23+C20</f>
        <v>323</v>
      </c>
      <c r="D29" s="42">
        <f>C29*1</f>
        <v>323</v>
      </c>
      <c r="E29" s="112">
        <v>0</v>
      </c>
      <c r="F29" s="113">
        <f>D29*E29</f>
        <v>0</v>
      </c>
      <c r="G29" s="115">
        <f>F29*12</f>
        <v>0</v>
      </c>
    </row>
    <row r="30" spans="1:7" ht="15" thickBot="1">
      <c r="A30" s="43" t="s">
        <v>22</v>
      </c>
      <c r="B30" s="44" t="s">
        <v>23</v>
      </c>
      <c r="C30" s="45">
        <v>120</v>
      </c>
      <c r="D30" s="45">
        <f>C30*1</f>
        <v>120</v>
      </c>
      <c r="E30" s="116">
        <v>0</v>
      </c>
      <c r="F30" s="117">
        <f>D30*E30</f>
        <v>0</v>
      </c>
      <c r="G30" s="118">
        <f>F30*12</f>
        <v>0</v>
      </c>
    </row>
    <row r="31" spans="1:7" ht="15.75" thickBot="1">
      <c r="A31" s="74" t="s">
        <v>28</v>
      </c>
      <c r="B31" s="75"/>
      <c r="C31" s="75"/>
      <c r="D31" s="75"/>
      <c r="E31" s="75"/>
      <c r="F31" s="76"/>
      <c r="G31" s="65">
        <f>G5+G6+G7+G8+G11+G12+G13+G14++G17+G20+G23+G26+G27+G28+G29+G30</f>
        <v>0</v>
      </c>
    </row>
    <row r="32" spans="1:7" ht="13.5" thickTop="1">
      <c r="A32" s="73"/>
      <c r="B32" s="73"/>
      <c r="C32" s="73"/>
      <c r="D32" s="73"/>
      <c r="E32" s="73"/>
      <c r="F32" s="73"/>
      <c r="G32" s="3"/>
    </row>
    <row r="33" spans="1:8" ht="25.5" customHeight="1">
      <c r="A33" s="73"/>
      <c r="B33" s="73"/>
      <c r="C33" s="73"/>
      <c r="D33" s="73"/>
      <c r="E33" s="73"/>
      <c r="F33" s="73"/>
      <c r="G33" s="3"/>
      <c r="H33" s="5"/>
    </row>
    <row r="34" spans="1:8" ht="89.25" customHeight="1">
      <c r="A34" s="4"/>
      <c r="B34" s="5"/>
      <c r="C34" s="5"/>
      <c r="D34" s="5"/>
      <c r="E34" s="6"/>
      <c r="F34" s="7"/>
      <c r="G34" s="7"/>
      <c r="H34" s="5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8"/>
      <c r="C36" s="8"/>
      <c r="D36" s="9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4"/>
      <c r="B38" s="8"/>
      <c r="C38" s="8"/>
      <c r="D38" s="8"/>
      <c r="E38" s="8"/>
      <c r="F38" s="8"/>
      <c r="G38" s="8"/>
      <c r="H38" s="8"/>
    </row>
    <row r="39" spans="1:8" ht="12.75">
      <c r="A39" s="4"/>
      <c r="B39" s="8"/>
      <c r="C39" s="8"/>
      <c r="D39" s="8"/>
      <c r="E39" s="8"/>
      <c r="F39" s="8"/>
      <c r="G39" s="8"/>
      <c r="H39" s="8"/>
    </row>
    <row r="40" spans="1:8" ht="12.75">
      <c r="A40" s="4"/>
      <c r="B40" s="8"/>
      <c r="C40" s="8"/>
      <c r="D40" s="8"/>
      <c r="E40" s="8"/>
      <c r="F40" s="8"/>
      <c r="G40" s="8"/>
      <c r="H40" s="8"/>
    </row>
    <row r="41" spans="1:8" ht="12.75">
      <c r="A41" s="4"/>
      <c r="B41" s="8"/>
      <c r="C41" s="8"/>
      <c r="D41" s="8"/>
      <c r="E41" s="8"/>
      <c r="F41" s="8"/>
      <c r="G41" s="8"/>
      <c r="H41" s="8"/>
    </row>
    <row r="42" spans="1:8" ht="12.75">
      <c r="A42" s="4"/>
      <c r="B42" s="8"/>
      <c r="C42" s="8"/>
      <c r="D42" s="8"/>
      <c r="E42" s="8"/>
      <c r="F42" s="8"/>
      <c r="G42" s="8"/>
      <c r="H42" s="8"/>
    </row>
  </sheetData>
  <sheetProtection password="D28C" sheet="1" objects="1" selectLockedCells="1"/>
  <protectedRanges>
    <protectedRange sqref="E26:E30 E23 E20 E17 E5:E8 E11:E14" name="Oblast1"/>
  </protectedRanges>
  <mergeCells count="8">
    <mergeCell ref="A9:B9"/>
    <mergeCell ref="A2:G2"/>
    <mergeCell ref="A3:G3"/>
    <mergeCell ref="A33:F33"/>
    <mergeCell ref="A32:F32"/>
    <mergeCell ref="A31:F31"/>
    <mergeCell ref="A15:C15"/>
    <mergeCell ref="A18:C18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G28" sqref="G28"/>
    </sheetView>
  </sheetViews>
  <sheetFormatPr defaultColWidth="9.140625" defaultRowHeight="12.75"/>
  <cols>
    <col min="1" max="1" width="56.00390625" style="0" customWidth="1"/>
    <col min="2" max="2" width="11.140625" style="0" customWidth="1"/>
    <col min="3" max="3" width="18.28125" style="0" customWidth="1"/>
    <col min="4" max="4" width="19.57421875" style="0" customWidth="1"/>
    <col min="5" max="5" width="14.421875" style="0" customWidth="1"/>
    <col min="6" max="6" width="21.7109375" style="0" customWidth="1"/>
    <col min="7" max="7" width="29.8515625" style="0" customWidth="1"/>
    <col min="8" max="8" width="14.8515625" style="0" customWidth="1"/>
  </cols>
  <sheetData>
    <row r="1" ht="15.75" thickBot="1">
      <c r="A1" s="52" t="s">
        <v>46</v>
      </c>
    </row>
    <row r="2" spans="1:7" ht="17.25" thickBot="1" thickTop="1">
      <c r="A2" s="69" t="s">
        <v>13</v>
      </c>
      <c r="B2" s="70"/>
      <c r="C2" s="70"/>
      <c r="D2" s="70"/>
      <c r="E2" s="70"/>
      <c r="F2" s="70"/>
      <c r="G2" s="71"/>
    </row>
    <row r="3" spans="1:7" ht="15.75" thickBot="1">
      <c r="A3" s="67" t="s">
        <v>20</v>
      </c>
      <c r="B3" s="68"/>
      <c r="C3" s="68"/>
      <c r="D3" s="68"/>
      <c r="E3" s="68"/>
      <c r="F3" s="68"/>
      <c r="G3" s="72"/>
    </row>
    <row r="4" spans="1:7" ht="15.75" thickBot="1">
      <c r="A4" s="14" t="s">
        <v>1</v>
      </c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</v>
      </c>
      <c r="G4" s="16" t="s">
        <v>27</v>
      </c>
    </row>
    <row r="5" spans="1:7" ht="28.5">
      <c r="A5" s="17" t="s">
        <v>24</v>
      </c>
      <c r="B5" s="18" t="s">
        <v>0</v>
      </c>
      <c r="C5" s="19">
        <v>144</v>
      </c>
      <c r="D5" s="19">
        <f>C5*31*2</f>
        <v>8928</v>
      </c>
      <c r="E5" s="90">
        <v>0</v>
      </c>
      <c r="F5" s="91">
        <f>E5*D5</f>
        <v>0</v>
      </c>
      <c r="G5" s="92">
        <f>F5*8</f>
        <v>0</v>
      </c>
    </row>
    <row r="6" spans="1:7" ht="28.5">
      <c r="A6" s="20" t="s">
        <v>25</v>
      </c>
      <c r="B6" s="21" t="s">
        <v>0</v>
      </c>
      <c r="C6" s="22">
        <v>55</v>
      </c>
      <c r="D6" s="22">
        <f>C6*31*2</f>
        <v>3410</v>
      </c>
      <c r="E6" s="93">
        <v>0</v>
      </c>
      <c r="F6" s="94">
        <f>E6*D6</f>
        <v>0</v>
      </c>
      <c r="G6" s="95">
        <f>F6*8</f>
        <v>0</v>
      </c>
    </row>
    <row r="7" spans="1:7" ht="28.5">
      <c r="A7" s="20" t="s">
        <v>3</v>
      </c>
      <c r="B7" s="21" t="s">
        <v>0</v>
      </c>
      <c r="C7" s="22">
        <v>8</v>
      </c>
      <c r="D7" s="22">
        <f>C7*31*2</f>
        <v>496</v>
      </c>
      <c r="E7" s="93">
        <v>0</v>
      </c>
      <c r="F7" s="94">
        <f>E7*D7</f>
        <v>0</v>
      </c>
      <c r="G7" s="95">
        <f>F7*8</f>
        <v>0</v>
      </c>
    </row>
    <row r="8" spans="1:7" ht="30.75" customHeight="1" thickBot="1">
      <c r="A8" s="46" t="s">
        <v>5</v>
      </c>
      <c r="B8" s="47" t="s">
        <v>0</v>
      </c>
      <c r="C8" s="48">
        <v>2</v>
      </c>
      <c r="D8" s="48">
        <f>C8*31*2</f>
        <v>124</v>
      </c>
      <c r="E8" s="122">
        <v>0</v>
      </c>
      <c r="F8" s="123">
        <f>E8*D8</f>
        <v>0</v>
      </c>
      <c r="G8" s="124">
        <f>F8*8</f>
        <v>0</v>
      </c>
    </row>
    <row r="9" spans="1:7" ht="15.75" thickBot="1">
      <c r="A9" s="67" t="s">
        <v>21</v>
      </c>
      <c r="B9" s="68"/>
      <c r="C9" s="23"/>
      <c r="D9" s="23"/>
      <c r="E9" s="96"/>
      <c r="F9" s="96"/>
      <c r="G9" s="97"/>
    </row>
    <row r="10" spans="1:7" ht="15.75" thickBot="1">
      <c r="A10" s="14" t="s">
        <v>1</v>
      </c>
      <c r="B10" s="15" t="s">
        <v>29</v>
      </c>
      <c r="C10" s="15" t="s">
        <v>30</v>
      </c>
      <c r="D10" s="15" t="s">
        <v>31</v>
      </c>
      <c r="E10" s="98" t="s">
        <v>32</v>
      </c>
      <c r="F10" s="98" t="s">
        <v>2</v>
      </c>
      <c r="G10" s="99" t="s">
        <v>27</v>
      </c>
    </row>
    <row r="11" spans="1:7" ht="28.5">
      <c r="A11" s="17" t="s">
        <v>24</v>
      </c>
      <c r="B11" s="18" t="s">
        <v>0</v>
      </c>
      <c r="C11" s="19">
        <v>144</v>
      </c>
      <c r="D11" s="24">
        <f>C11*13</f>
        <v>1872</v>
      </c>
      <c r="E11" s="90">
        <v>0</v>
      </c>
      <c r="F11" s="91">
        <f>E11*D11</f>
        <v>0</v>
      </c>
      <c r="G11" s="92">
        <f>F11*4</f>
        <v>0</v>
      </c>
    </row>
    <row r="12" spans="1:7" ht="28.5">
      <c r="A12" s="20" t="s">
        <v>25</v>
      </c>
      <c r="B12" s="21" t="s">
        <v>0</v>
      </c>
      <c r="C12" s="22">
        <v>55</v>
      </c>
      <c r="D12" s="25">
        <f>C12*13</f>
        <v>715</v>
      </c>
      <c r="E12" s="93">
        <v>0</v>
      </c>
      <c r="F12" s="94">
        <f>E12*D12</f>
        <v>0</v>
      </c>
      <c r="G12" s="95">
        <f>F12*4</f>
        <v>0</v>
      </c>
    </row>
    <row r="13" spans="1:7" ht="28.5">
      <c r="A13" s="20" t="s">
        <v>3</v>
      </c>
      <c r="B13" s="21" t="s">
        <v>0</v>
      </c>
      <c r="C13" s="22">
        <v>8</v>
      </c>
      <c r="D13" s="25">
        <f>C13*13</f>
        <v>104</v>
      </c>
      <c r="E13" s="93">
        <v>0</v>
      </c>
      <c r="F13" s="94">
        <f>E13*D13</f>
        <v>0</v>
      </c>
      <c r="G13" s="95">
        <f>F13*4</f>
        <v>0</v>
      </c>
    </row>
    <row r="14" spans="1:7" ht="29.25" thickBot="1">
      <c r="A14" s="46" t="s">
        <v>5</v>
      </c>
      <c r="B14" s="47" t="s">
        <v>0</v>
      </c>
      <c r="C14" s="48">
        <v>2</v>
      </c>
      <c r="D14" s="25">
        <f>C14*13</f>
        <v>26</v>
      </c>
      <c r="E14" s="122">
        <v>0</v>
      </c>
      <c r="F14" s="123">
        <f>E14*D14</f>
        <v>0</v>
      </c>
      <c r="G14" s="124">
        <f>F14*4</f>
        <v>0</v>
      </c>
    </row>
    <row r="15" spans="1:7" ht="13.5" customHeight="1" thickBot="1">
      <c r="A15" s="67" t="s">
        <v>33</v>
      </c>
      <c r="B15" s="68"/>
      <c r="C15" s="68"/>
      <c r="D15" s="68"/>
      <c r="E15" s="68"/>
      <c r="F15" s="68"/>
      <c r="G15" s="72"/>
    </row>
    <row r="16" spans="1:7" ht="15.75" thickBot="1">
      <c r="A16" s="14" t="s">
        <v>1</v>
      </c>
      <c r="B16" s="15" t="s">
        <v>29</v>
      </c>
      <c r="C16" s="15" t="s">
        <v>30</v>
      </c>
      <c r="D16" s="15" t="s">
        <v>31</v>
      </c>
      <c r="E16" s="98" t="s">
        <v>32</v>
      </c>
      <c r="F16" s="98" t="s">
        <v>2</v>
      </c>
      <c r="G16" s="99" t="s">
        <v>27</v>
      </c>
    </row>
    <row r="17" spans="1:7" ht="29.25" thickBot="1">
      <c r="A17" s="26" t="s">
        <v>6</v>
      </c>
      <c r="B17" s="27" t="s">
        <v>0</v>
      </c>
      <c r="C17" s="28">
        <v>6</v>
      </c>
      <c r="D17" s="28">
        <f>C17*4.5*2</f>
        <v>54</v>
      </c>
      <c r="E17" s="100">
        <v>0</v>
      </c>
      <c r="F17" s="101">
        <f>E17*D17</f>
        <v>0</v>
      </c>
      <c r="G17" s="102">
        <f>F17*8</f>
        <v>0</v>
      </c>
    </row>
    <row r="18" spans="1:7" ht="13.5" customHeight="1" thickBot="1">
      <c r="A18" s="67" t="s">
        <v>34</v>
      </c>
      <c r="B18" s="68"/>
      <c r="C18" s="68"/>
      <c r="D18" s="23"/>
      <c r="E18" s="96"/>
      <c r="F18" s="96"/>
      <c r="G18" s="97"/>
    </row>
    <row r="19" spans="1:7" ht="15.75" thickBot="1">
      <c r="A19" s="14" t="s">
        <v>1</v>
      </c>
      <c r="B19" s="15" t="s">
        <v>29</v>
      </c>
      <c r="C19" s="15" t="s">
        <v>30</v>
      </c>
      <c r="D19" s="15" t="s">
        <v>31</v>
      </c>
      <c r="E19" s="98" t="s">
        <v>32</v>
      </c>
      <c r="F19" s="98" t="s">
        <v>2</v>
      </c>
      <c r="G19" s="99" t="s">
        <v>27</v>
      </c>
    </row>
    <row r="20" spans="1:7" ht="29.25" thickBot="1">
      <c r="A20" s="29" t="s">
        <v>6</v>
      </c>
      <c r="B20" s="30" t="s">
        <v>0</v>
      </c>
      <c r="C20" s="31">
        <v>6</v>
      </c>
      <c r="D20" s="31">
        <f>C20*4.5</f>
        <v>27</v>
      </c>
      <c r="E20" s="103">
        <v>0</v>
      </c>
      <c r="F20" s="104">
        <f>E20*D20</f>
        <v>0</v>
      </c>
      <c r="G20" s="105">
        <f>F20*4</f>
        <v>0</v>
      </c>
    </row>
    <row r="21" spans="1:7" ht="15.75" thickBot="1">
      <c r="A21" s="32" t="s">
        <v>7</v>
      </c>
      <c r="B21" s="33"/>
      <c r="C21" s="34"/>
      <c r="D21" s="34"/>
      <c r="E21" s="106"/>
      <c r="F21" s="107"/>
      <c r="G21" s="108"/>
    </row>
    <row r="22" spans="1:7" ht="15.75" thickBot="1">
      <c r="A22" s="14" t="s">
        <v>1</v>
      </c>
      <c r="B22" s="15" t="s">
        <v>29</v>
      </c>
      <c r="C22" s="15" t="s">
        <v>30</v>
      </c>
      <c r="D22" s="15" t="s">
        <v>31</v>
      </c>
      <c r="E22" s="98" t="s">
        <v>32</v>
      </c>
      <c r="F22" s="98" t="s">
        <v>2</v>
      </c>
      <c r="G22" s="99" t="s">
        <v>27</v>
      </c>
    </row>
    <row r="23" spans="1:7" ht="29.25" thickBot="1">
      <c r="A23" s="17" t="s">
        <v>26</v>
      </c>
      <c r="B23" s="37" t="s">
        <v>0</v>
      </c>
      <c r="C23" s="19">
        <f>C11+C12+C13+C14</f>
        <v>209</v>
      </c>
      <c r="D23" s="38">
        <f>C23*0.25</f>
        <v>52.25</v>
      </c>
      <c r="E23" s="109">
        <v>0</v>
      </c>
      <c r="F23" s="110">
        <f>D23*E23</f>
        <v>0</v>
      </c>
      <c r="G23" s="111">
        <f>F23*12</f>
        <v>0</v>
      </c>
    </row>
    <row r="24" spans="1:7" ht="15.75" thickBot="1">
      <c r="A24" s="32" t="s">
        <v>8</v>
      </c>
      <c r="B24" s="23"/>
      <c r="C24" s="23"/>
      <c r="D24" s="23"/>
      <c r="E24" s="96"/>
      <c r="F24" s="96"/>
      <c r="G24" s="97"/>
    </row>
    <row r="25" spans="1:7" ht="15.75" thickBot="1">
      <c r="A25" s="14" t="s">
        <v>1</v>
      </c>
      <c r="B25" s="15" t="s">
        <v>29</v>
      </c>
      <c r="C25" s="15" t="s">
        <v>30</v>
      </c>
      <c r="D25" s="15" t="s">
        <v>31</v>
      </c>
      <c r="E25" s="98" t="s">
        <v>32</v>
      </c>
      <c r="F25" s="98" t="s">
        <v>2</v>
      </c>
      <c r="G25" s="99" t="s">
        <v>27</v>
      </c>
    </row>
    <row r="26" spans="1:7" ht="28.5">
      <c r="A26" s="20" t="s">
        <v>9</v>
      </c>
      <c r="B26" s="39" t="s">
        <v>0</v>
      </c>
      <c r="C26" s="40">
        <v>144</v>
      </c>
      <c r="D26" s="40">
        <f>C26*5</f>
        <v>720</v>
      </c>
      <c r="E26" s="112">
        <v>0</v>
      </c>
      <c r="F26" s="113">
        <f>E26*D26</f>
        <v>0</v>
      </c>
      <c r="G26" s="114">
        <f>F26*12</f>
        <v>0</v>
      </c>
    </row>
    <row r="27" spans="1:7" ht="28.5">
      <c r="A27" s="20" t="s">
        <v>10</v>
      </c>
      <c r="B27" s="39" t="s">
        <v>0</v>
      </c>
      <c r="C27" s="40">
        <v>55</v>
      </c>
      <c r="D27" s="40">
        <f>C27*5</f>
        <v>275</v>
      </c>
      <c r="E27" s="112">
        <v>0</v>
      </c>
      <c r="F27" s="113">
        <f>E27*D27</f>
        <v>0</v>
      </c>
      <c r="G27" s="114">
        <f>F27*12</f>
        <v>0</v>
      </c>
    </row>
    <row r="28" spans="1:7" ht="28.5">
      <c r="A28" s="41" t="s">
        <v>11</v>
      </c>
      <c r="B28" s="39" t="s">
        <v>0</v>
      </c>
      <c r="C28" s="40">
        <v>8</v>
      </c>
      <c r="D28" s="40">
        <f>C28*5</f>
        <v>40</v>
      </c>
      <c r="E28" s="112">
        <v>0</v>
      </c>
      <c r="F28" s="113">
        <f>E28*D28</f>
        <v>0</v>
      </c>
      <c r="G28" s="114">
        <f>F28*12</f>
        <v>0</v>
      </c>
    </row>
    <row r="29" spans="1:7" ht="28.5">
      <c r="A29" s="49" t="s">
        <v>12</v>
      </c>
      <c r="B29" s="50" t="s">
        <v>0</v>
      </c>
      <c r="C29" s="51">
        <f>C23+C20</f>
        <v>215</v>
      </c>
      <c r="D29" s="51">
        <f>C29*1</f>
        <v>215</v>
      </c>
      <c r="E29" s="119">
        <v>0</v>
      </c>
      <c r="F29" s="120">
        <f>D29*E29</f>
        <v>0</v>
      </c>
      <c r="G29" s="121">
        <f>F29*12</f>
        <v>0</v>
      </c>
    </row>
    <row r="30" spans="1:7" ht="15" thickBot="1">
      <c r="A30" s="43" t="s">
        <v>22</v>
      </c>
      <c r="B30" s="44" t="s">
        <v>23</v>
      </c>
      <c r="C30" s="45">
        <v>120</v>
      </c>
      <c r="D30" s="45">
        <f>C30*1</f>
        <v>120</v>
      </c>
      <c r="E30" s="116">
        <v>0</v>
      </c>
      <c r="F30" s="117">
        <f>E30*D30</f>
        <v>0</v>
      </c>
      <c r="G30" s="118">
        <f>F30*12</f>
        <v>0</v>
      </c>
    </row>
    <row r="31" spans="1:7" ht="15.75" thickBot="1">
      <c r="A31" s="74" t="s">
        <v>28</v>
      </c>
      <c r="B31" s="75"/>
      <c r="C31" s="75"/>
      <c r="D31" s="75"/>
      <c r="E31" s="75"/>
      <c r="F31" s="76"/>
      <c r="G31" s="65">
        <f>G5+G6+G7+G8+G11+G12+G13+G14+G17+G20+G23+G26+G27+G28+G29+G30</f>
        <v>0</v>
      </c>
    </row>
    <row r="32" spans="1:7" ht="13.5" thickTop="1">
      <c r="A32" s="77"/>
      <c r="B32" s="77"/>
      <c r="C32" s="77"/>
      <c r="D32" s="77"/>
      <c r="E32" s="77"/>
      <c r="F32" s="77"/>
      <c r="G32" s="11"/>
    </row>
    <row r="33" spans="1:8" ht="25.5" customHeight="1">
      <c r="A33" s="73"/>
      <c r="B33" s="73"/>
      <c r="C33" s="73"/>
      <c r="D33" s="73"/>
      <c r="E33" s="73"/>
      <c r="F33" s="73"/>
      <c r="G33" s="3"/>
      <c r="H33" s="5"/>
    </row>
    <row r="34" spans="1:8" ht="89.25" customHeight="1">
      <c r="A34" s="4"/>
      <c r="B34" s="5"/>
      <c r="C34" s="5"/>
      <c r="D34" s="5"/>
      <c r="E34" s="10"/>
      <c r="F34" s="7"/>
      <c r="G34" s="7"/>
      <c r="H34" s="5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8"/>
      <c r="C36" s="8"/>
      <c r="D36" s="9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4"/>
      <c r="B38" s="8"/>
      <c r="C38" s="8"/>
      <c r="D38" s="8"/>
      <c r="E38" s="8"/>
      <c r="F38" s="8"/>
      <c r="G38" s="8"/>
      <c r="H38" s="8"/>
    </row>
    <row r="39" spans="1:8" ht="12.75">
      <c r="A39" s="4"/>
      <c r="B39" s="8"/>
      <c r="C39" s="8"/>
      <c r="D39" s="8"/>
      <c r="E39" s="8"/>
      <c r="F39" s="8"/>
      <c r="G39" s="8"/>
      <c r="H39" s="8"/>
    </row>
    <row r="40" spans="1:8" ht="12.75">
      <c r="A40" s="4"/>
      <c r="B40" s="8"/>
      <c r="C40" s="8"/>
      <c r="D40" s="8"/>
      <c r="E40" s="8"/>
      <c r="F40" s="8"/>
      <c r="G40" s="8"/>
      <c r="H40" s="8"/>
    </row>
    <row r="41" spans="1:8" ht="12.75">
      <c r="A41" s="4"/>
      <c r="B41" s="8"/>
      <c r="C41" s="8"/>
      <c r="D41" s="8"/>
      <c r="E41" s="8"/>
      <c r="F41" s="8"/>
      <c r="G41" s="8"/>
      <c r="H41" s="8"/>
    </row>
    <row r="42" spans="1:8" ht="12.75">
      <c r="A42" s="4"/>
      <c r="B42" s="8"/>
      <c r="C42" s="8"/>
      <c r="D42" s="8"/>
      <c r="E42" s="8"/>
      <c r="F42" s="8"/>
      <c r="G42" s="8"/>
      <c r="H42" s="8"/>
    </row>
  </sheetData>
  <sheetProtection password="D28C" sheet="1" selectLockedCells="1"/>
  <protectedRanges>
    <protectedRange sqref="E26:E30 E23 E20 E17 E5:E8 E11:E14" name="Oblast1"/>
  </protectedRanges>
  <mergeCells count="8">
    <mergeCell ref="A2:G2"/>
    <mergeCell ref="A15:G15"/>
    <mergeCell ref="A3:G3"/>
    <mergeCell ref="A33:F33"/>
    <mergeCell ref="A32:F32"/>
    <mergeCell ref="A18:C18"/>
    <mergeCell ref="A31:F31"/>
    <mergeCell ref="A9:B9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44.140625" style="0" customWidth="1"/>
    <col min="2" max="2" width="12.57421875" style="0" customWidth="1"/>
    <col min="3" max="3" width="31.8515625" style="0" customWidth="1"/>
    <col min="4" max="4" width="20.8515625" style="0" customWidth="1"/>
    <col min="5" max="5" width="11.421875" style="0" customWidth="1"/>
    <col min="6" max="6" width="24.140625" style="0" customWidth="1"/>
    <col min="7" max="7" width="26.00390625" style="0" customWidth="1"/>
    <col min="8" max="8" width="14.8515625" style="0" customWidth="1"/>
  </cols>
  <sheetData>
    <row r="1" spans="1:7" ht="15.75" thickBot="1">
      <c r="A1" s="52" t="s">
        <v>47</v>
      </c>
      <c r="B1" s="53"/>
      <c r="C1" s="53"/>
      <c r="D1" s="53"/>
      <c r="E1" s="53"/>
      <c r="F1" s="53"/>
      <c r="G1" s="53"/>
    </row>
    <row r="2" spans="1:7" ht="17.25" thickBot="1" thickTop="1">
      <c r="A2" s="69" t="s">
        <v>15</v>
      </c>
      <c r="B2" s="70"/>
      <c r="C2" s="70"/>
      <c r="D2" s="70"/>
      <c r="E2" s="70"/>
      <c r="F2" s="70"/>
      <c r="G2" s="71"/>
    </row>
    <row r="3" spans="1:7" ht="15.75" thickBot="1">
      <c r="A3" s="67" t="s">
        <v>35</v>
      </c>
      <c r="B3" s="68"/>
      <c r="C3" s="68"/>
      <c r="D3" s="68"/>
      <c r="E3" s="68"/>
      <c r="F3" s="68"/>
      <c r="G3" s="72"/>
    </row>
    <row r="4" spans="1:7" ht="15.75" thickBot="1">
      <c r="A4" s="14" t="s">
        <v>1</v>
      </c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</v>
      </c>
      <c r="G4" s="16" t="s">
        <v>27</v>
      </c>
    </row>
    <row r="5" spans="1:7" ht="42.75">
      <c r="A5" s="20" t="s">
        <v>25</v>
      </c>
      <c r="B5" s="21" t="s">
        <v>0</v>
      </c>
      <c r="C5" s="22">
        <v>66</v>
      </c>
      <c r="D5" s="22">
        <f>C5*31</f>
        <v>2046</v>
      </c>
      <c r="E5" s="93">
        <v>0</v>
      </c>
      <c r="F5" s="94">
        <f>E5*D5</f>
        <v>0</v>
      </c>
      <c r="G5" s="95">
        <f>F5*8</f>
        <v>0</v>
      </c>
    </row>
    <row r="6" spans="1:7" ht="29.25" thickBot="1">
      <c r="A6" s="20" t="s">
        <v>3</v>
      </c>
      <c r="B6" s="21" t="s">
        <v>0</v>
      </c>
      <c r="C6" s="22">
        <v>3</v>
      </c>
      <c r="D6" s="22">
        <f>C6*31</f>
        <v>93</v>
      </c>
      <c r="E6" s="93">
        <v>0</v>
      </c>
      <c r="F6" s="94">
        <f>E6*D6</f>
        <v>0</v>
      </c>
      <c r="G6" s="95">
        <f>F6*8</f>
        <v>0</v>
      </c>
    </row>
    <row r="7" spans="1:7" ht="15.75" thickBot="1">
      <c r="A7" s="67" t="s">
        <v>21</v>
      </c>
      <c r="B7" s="68"/>
      <c r="C7" s="23"/>
      <c r="D7" s="23"/>
      <c r="E7" s="96"/>
      <c r="F7" s="96"/>
      <c r="G7" s="97"/>
    </row>
    <row r="8" spans="1:7" ht="15.75" thickBot="1">
      <c r="A8" s="14" t="s">
        <v>1</v>
      </c>
      <c r="B8" s="15" t="s">
        <v>29</v>
      </c>
      <c r="C8" s="15" t="s">
        <v>30</v>
      </c>
      <c r="D8" s="15" t="s">
        <v>31</v>
      </c>
      <c r="E8" s="98" t="s">
        <v>32</v>
      </c>
      <c r="F8" s="98" t="s">
        <v>2</v>
      </c>
      <c r="G8" s="99" t="s">
        <v>27</v>
      </c>
    </row>
    <row r="9" spans="1:7" ht="42.75">
      <c r="A9" s="20" t="s">
        <v>25</v>
      </c>
      <c r="B9" s="21" t="s">
        <v>0</v>
      </c>
      <c r="C9" s="22">
        <v>66</v>
      </c>
      <c r="D9" s="25">
        <f>C9*13</f>
        <v>858</v>
      </c>
      <c r="E9" s="93">
        <v>0</v>
      </c>
      <c r="F9" s="94">
        <f>E9*D9</f>
        <v>0</v>
      </c>
      <c r="G9" s="95">
        <f>F9*4</f>
        <v>0</v>
      </c>
    </row>
    <row r="10" spans="1:7" ht="29.25" thickBot="1">
      <c r="A10" s="20" t="s">
        <v>3</v>
      </c>
      <c r="B10" s="21" t="s">
        <v>0</v>
      </c>
      <c r="C10" s="22">
        <v>3</v>
      </c>
      <c r="D10" s="25">
        <f>C10*13</f>
        <v>39</v>
      </c>
      <c r="E10" s="93">
        <v>0</v>
      </c>
      <c r="F10" s="94">
        <f>E10*D10</f>
        <v>0</v>
      </c>
      <c r="G10" s="95">
        <f>F10*4</f>
        <v>0</v>
      </c>
    </row>
    <row r="11" spans="1:7" ht="13.5" customHeight="1" thickBot="1">
      <c r="A11" s="67" t="s">
        <v>33</v>
      </c>
      <c r="B11" s="68"/>
      <c r="C11" s="68"/>
      <c r="D11" s="23"/>
      <c r="E11" s="96"/>
      <c r="F11" s="96"/>
      <c r="G11" s="97"/>
    </row>
    <row r="12" spans="1:7" ht="15.75" thickBot="1">
      <c r="A12" s="14" t="s">
        <v>1</v>
      </c>
      <c r="B12" s="15" t="s">
        <v>29</v>
      </c>
      <c r="C12" s="15" t="s">
        <v>30</v>
      </c>
      <c r="D12" s="15" t="s">
        <v>31</v>
      </c>
      <c r="E12" s="98" t="s">
        <v>32</v>
      </c>
      <c r="F12" s="98" t="s">
        <v>2</v>
      </c>
      <c r="G12" s="99" t="s">
        <v>27</v>
      </c>
    </row>
    <row r="13" spans="1:7" ht="43.5" thickBot="1">
      <c r="A13" s="26" t="s">
        <v>6</v>
      </c>
      <c r="B13" s="27" t="s">
        <v>0</v>
      </c>
      <c r="C13" s="28">
        <v>5</v>
      </c>
      <c r="D13" s="28">
        <f>C13*4.5*2</f>
        <v>45</v>
      </c>
      <c r="E13" s="100">
        <v>0</v>
      </c>
      <c r="F13" s="101">
        <f>E13*D13</f>
        <v>0</v>
      </c>
      <c r="G13" s="102">
        <f>F13*8</f>
        <v>0</v>
      </c>
    </row>
    <row r="14" spans="1:7" ht="13.5" customHeight="1" thickBot="1">
      <c r="A14" s="67" t="s">
        <v>34</v>
      </c>
      <c r="B14" s="68"/>
      <c r="C14" s="68"/>
      <c r="D14" s="68"/>
      <c r="E14" s="68"/>
      <c r="F14" s="68"/>
      <c r="G14" s="72"/>
    </row>
    <row r="15" spans="1:7" ht="15.75" thickBot="1">
      <c r="A15" s="14" t="s">
        <v>1</v>
      </c>
      <c r="B15" s="15" t="s">
        <v>29</v>
      </c>
      <c r="C15" s="15" t="s">
        <v>30</v>
      </c>
      <c r="D15" s="15" t="s">
        <v>31</v>
      </c>
      <c r="E15" s="15" t="s">
        <v>32</v>
      </c>
      <c r="F15" s="15" t="s">
        <v>2</v>
      </c>
      <c r="G15" s="16" t="s">
        <v>27</v>
      </c>
    </row>
    <row r="16" spans="1:7" ht="43.5" thickBot="1">
      <c r="A16" s="29" t="s">
        <v>6</v>
      </c>
      <c r="B16" s="30" t="s">
        <v>0</v>
      </c>
      <c r="C16" s="31">
        <v>5</v>
      </c>
      <c r="D16" s="31">
        <f>C16*4.5</f>
        <v>22.5</v>
      </c>
      <c r="E16" s="103">
        <v>0</v>
      </c>
      <c r="F16" s="104">
        <f>E16*D16</f>
        <v>0</v>
      </c>
      <c r="G16" s="105">
        <f>F16*4</f>
        <v>0</v>
      </c>
    </row>
    <row r="17" spans="1:7" ht="15.75" thickBot="1">
      <c r="A17" s="32" t="s">
        <v>7</v>
      </c>
      <c r="B17" s="33"/>
      <c r="C17" s="34"/>
      <c r="D17" s="34"/>
      <c r="E17" s="106"/>
      <c r="F17" s="107"/>
      <c r="G17" s="108"/>
    </row>
    <row r="18" spans="1:7" ht="15.75" thickBot="1">
      <c r="A18" s="14" t="s">
        <v>1</v>
      </c>
      <c r="B18" s="15" t="s">
        <v>29</v>
      </c>
      <c r="C18" s="15" t="s">
        <v>30</v>
      </c>
      <c r="D18" s="15" t="s">
        <v>31</v>
      </c>
      <c r="E18" s="98" t="s">
        <v>32</v>
      </c>
      <c r="F18" s="98" t="s">
        <v>2</v>
      </c>
      <c r="G18" s="99" t="s">
        <v>27</v>
      </c>
    </row>
    <row r="19" spans="1:7" ht="29.25" thickBot="1">
      <c r="A19" s="17" t="s">
        <v>26</v>
      </c>
      <c r="B19" s="37" t="s">
        <v>0</v>
      </c>
      <c r="C19" s="19">
        <f>C9+C10</f>
        <v>69</v>
      </c>
      <c r="D19" s="38">
        <f>C19*0.25</f>
        <v>17.25</v>
      </c>
      <c r="E19" s="109">
        <v>0</v>
      </c>
      <c r="F19" s="110">
        <f>D19*E19</f>
        <v>0</v>
      </c>
      <c r="G19" s="111">
        <f>F19*12</f>
        <v>0</v>
      </c>
    </row>
    <row r="20" spans="1:7" ht="15.75" thickBot="1">
      <c r="A20" s="32" t="s">
        <v>8</v>
      </c>
      <c r="B20" s="23"/>
      <c r="C20" s="23"/>
      <c r="D20" s="23"/>
      <c r="E20" s="96"/>
      <c r="F20" s="96"/>
      <c r="G20" s="97"/>
    </row>
    <row r="21" spans="1:7" ht="15.75" thickBot="1">
      <c r="A21" s="14" t="s">
        <v>1</v>
      </c>
      <c r="B21" s="15" t="s">
        <v>29</v>
      </c>
      <c r="C21" s="15" t="s">
        <v>30</v>
      </c>
      <c r="D21" s="15" t="s">
        <v>31</v>
      </c>
      <c r="E21" s="98" t="s">
        <v>32</v>
      </c>
      <c r="F21" s="98" t="s">
        <v>2</v>
      </c>
      <c r="G21" s="99" t="s">
        <v>27</v>
      </c>
    </row>
    <row r="22" spans="1:7" ht="42.75">
      <c r="A22" s="20" t="s">
        <v>10</v>
      </c>
      <c r="B22" s="39" t="s">
        <v>0</v>
      </c>
      <c r="C22" s="40">
        <v>66</v>
      </c>
      <c r="D22" s="40">
        <f>C22*5</f>
        <v>330</v>
      </c>
      <c r="E22" s="112">
        <v>0</v>
      </c>
      <c r="F22" s="113">
        <f>E22*D22</f>
        <v>0</v>
      </c>
      <c r="G22" s="114">
        <f>F22*12</f>
        <v>0</v>
      </c>
    </row>
    <row r="23" spans="1:7" ht="28.5">
      <c r="A23" s="41" t="s">
        <v>11</v>
      </c>
      <c r="B23" s="39" t="s">
        <v>0</v>
      </c>
      <c r="C23" s="40">
        <v>3</v>
      </c>
      <c r="D23" s="40">
        <f>C23*5</f>
        <v>15</v>
      </c>
      <c r="E23" s="112">
        <v>0</v>
      </c>
      <c r="F23" s="113">
        <f>E23*D23</f>
        <v>0</v>
      </c>
      <c r="G23" s="114">
        <f>F23*12</f>
        <v>0</v>
      </c>
    </row>
    <row r="24" spans="1:7" ht="28.5">
      <c r="A24" s="49" t="s">
        <v>12</v>
      </c>
      <c r="B24" s="50" t="s">
        <v>0</v>
      </c>
      <c r="C24" s="51">
        <f>C19+C16</f>
        <v>74</v>
      </c>
      <c r="D24" s="51">
        <f>C24*1</f>
        <v>74</v>
      </c>
      <c r="E24" s="119">
        <v>0</v>
      </c>
      <c r="F24" s="120">
        <f>D24*E24</f>
        <v>0</v>
      </c>
      <c r="G24" s="121">
        <f>F24*12</f>
        <v>0</v>
      </c>
    </row>
    <row r="25" spans="1:7" ht="15" thickBot="1">
      <c r="A25" s="43" t="s">
        <v>22</v>
      </c>
      <c r="B25" s="44" t="s">
        <v>23</v>
      </c>
      <c r="C25" s="45">
        <v>120</v>
      </c>
      <c r="D25" s="45">
        <f>C25*1</f>
        <v>120</v>
      </c>
      <c r="E25" s="116">
        <v>0</v>
      </c>
      <c r="F25" s="117">
        <f>D25*E25</f>
        <v>0</v>
      </c>
      <c r="G25" s="118">
        <f>F25*12</f>
        <v>0</v>
      </c>
    </row>
    <row r="26" spans="1:8" ht="15.75" thickBot="1">
      <c r="A26" s="74" t="s">
        <v>28</v>
      </c>
      <c r="B26" s="75"/>
      <c r="C26" s="75"/>
      <c r="D26" s="75"/>
      <c r="E26" s="75"/>
      <c r="F26" s="76"/>
      <c r="G26" s="65">
        <f>+G5+G6+G9+G10+G13+G16+G19+G22+G23+G24+G25</f>
        <v>0</v>
      </c>
      <c r="H26" s="2"/>
    </row>
    <row r="27" spans="1:7" ht="13.5" thickTop="1">
      <c r="A27" s="73"/>
      <c r="B27" s="73"/>
      <c r="C27" s="73"/>
      <c r="D27" s="73"/>
      <c r="E27" s="73"/>
      <c r="F27" s="73"/>
      <c r="G27" s="3"/>
    </row>
    <row r="28" spans="1:8" ht="25.5" customHeight="1">
      <c r="A28" s="73"/>
      <c r="B28" s="73"/>
      <c r="C28" s="73"/>
      <c r="D28" s="73"/>
      <c r="E28" s="73"/>
      <c r="F28" s="73"/>
      <c r="G28" s="3"/>
      <c r="H28" s="5"/>
    </row>
    <row r="29" spans="1:8" ht="89.25" customHeight="1">
      <c r="A29" s="4"/>
      <c r="B29" s="5"/>
      <c r="C29" s="5"/>
      <c r="D29" s="5"/>
      <c r="E29" s="10"/>
      <c r="F29" s="7"/>
      <c r="G29" s="13"/>
      <c r="H29" s="5"/>
    </row>
    <row r="30" spans="1:8" ht="12.75">
      <c r="A30" s="4"/>
      <c r="B30" s="4"/>
      <c r="C30" s="4"/>
      <c r="D30" s="4"/>
      <c r="E30" s="4"/>
      <c r="F30" s="4"/>
      <c r="G30" s="12"/>
      <c r="H30" s="4"/>
    </row>
    <row r="31" spans="1:8" ht="12.75">
      <c r="A31" s="4"/>
      <c r="B31" s="8"/>
      <c r="C31" s="8"/>
      <c r="D31" s="9"/>
      <c r="E31" s="8"/>
      <c r="F31" s="8"/>
      <c r="G31" s="8"/>
      <c r="H31" s="8"/>
    </row>
    <row r="32" spans="1:8" ht="12.75">
      <c r="A32" s="4"/>
      <c r="B32" s="8"/>
      <c r="C32" s="8"/>
      <c r="D32" s="8"/>
      <c r="E32" s="8"/>
      <c r="F32" s="8"/>
      <c r="G32" s="8"/>
      <c r="H32" s="8"/>
    </row>
    <row r="33" spans="1:8" ht="12.75">
      <c r="A33" s="4"/>
      <c r="B33" s="8"/>
      <c r="C33" s="8"/>
      <c r="D33" s="8"/>
      <c r="E33" s="8"/>
      <c r="F33" s="8"/>
      <c r="G33" s="8"/>
      <c r="H33" s="8"/>
    </row>
    <row r="34" spans="1:8" ht="12.75">
      <c r="A34" s="4"/>
      <c r="B34" s="8"/>
      <c r="C34" s="8"/>
      <c r="D34" s="8"/>
      <c r="E34" s="8"/>
      <c r="F34" s="8"/>
      <c r="G34" s="8"/>
      <c r="H34" s="8"/>
    </row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</sheetData>
  <sheetProtection password="D28C" sheet="1" selectLockedCells="1"/>
  <protectedRanges>
    <protectedRange sqref="E22:E25 E19 E16 E13 E9:E10 E5:E6" name="Oblast1"/>
  </protectedRanges>
  <mergeCells count="8">
    <mergeCell ref="A28:F28"/>
    <mergeCell ref="A27:F27"/>
    <mergeCell ref="A26:F26"/>
    <mergeCell ref="A2:G2"/>
    <mergeCell ref="A14:G14"/>
    <mergeCell ref="A3:G3"/>
    <mergeCell ref="A7:B7"/>
    <mergeCell ref="A11:C11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7.421875" style="0" customWidth="1"/>
    <col min="2" max="2" width="8.140625" style="0" customWidth="1"/>
    <col min="3" max="3" width="14.7109375" style="0" customWidth="1"/>
    <col min="4" max="4" width="24.57421875" style="0" customWidth="1"/>
    <col min="5" max="5" width="15.421875" style="0" customWidth="1"/>
    <col min="6" max="6" width="22.421875" style="0" customWidth="1"/>
    <col min="7" max="7" width="26.421875" style="0" customWidth="1"/>
    <col min="8" max="8" width="14.8515625" style="0" customWidth="1"/>
  </cols>
  <sheetData>
    <row r="1" ht="15.75" thickBot="1">
      <c r="A1" s="52" t="s">
        <v>48</v>
      </c>
    </row>
    <row r="2" spans="1:7" ht="17.25" thickBot="1" thickTop="1">
      <c r="A2" s="69" t="s">
        <v>16</v>
      </c>
      <c r="B2" s="70"/>
      <c r="C2" s="70"/>
      <c r="D2" s="70"/>
      <c r="E2" s="70"/>
      <c r="F2" s="70"/>
      <c r="G2" s="71"/>
    </row>
    <row r="3" spans="1:7" ht="15.75" thickBot="1">
      <c r="A3" s="67" t="s">
        <v>20</v>
      </c>
      <c r="B3" s="68"/>
      <c r="C3" s="68"/>
      <c r="D3" s="68"/>
      <c r="E3" s="68"/>
      <c r="F3" s="68"/>
      <c r="G3" s="72"/>
    </row>
    <row r="4" spans="1:7" ht="15.75" thickBot="1">
      <c r="A4" s="14" t="s">
        <v>1</v>
      </c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</v>
      </c>
      <c r="G4" s="16" t="s">
        <v>27</v>
      </c>
    </row>
    <row r="5" spans="1:7" ht="29.25" thickBot="1">
      <c r="A5" s="17" t="s">
        <v>24</v>
      </c>
      <c r="B5" s="18" t="s">
        <v>0</v>
      </c>
      <c r="C5" s="19">
        <v>22</v>
      </c>
      <c r="D5" s="19">
        <f>C5*31*2</f>
        <v>1364</v>
      </c>
      <c r="E5" s="90">
        <v>0</v>
      </c>
      <c r="F5" s="91">
        <f>E5*D5</f>
        <v>0</v>
      </c>
      <c r="G5" s="92">
        <f>F5*8</f>
        <v>0</v>
      </c>
    </row>
    <row r="6" spans="1:7" ht="15.75" thickBot="1">
      <c r="A6" s="67" t="s">
        <v>21</v>
      </c>
      <c r="B6" s="68"/>
      <c r="C6" s="23"/>
      <c r="D6" s="23"/>
      <c r="E6" s="96"/>
      <c r="F6" s="96"/>
      <c r="G6" s="97"/>
    </row>
    <row r="7" spans="1:7" ht="15.75" thickBot="1">
      <c r="A7" s="14" t="s">
        <v>1</v>
      </c>
      <c r="B7" s="15" t="s">
        <v>29</v>
      </c>
      <c r="C7" s="15" t="s">
        <v>30</v>
      </c>
      <c r="D7" s="15" t="s">
        <v>31</v>
      </c>
      <c r="E7" s="98" t="s">
        <v>32</v>
      </c>
      <c r="F7" s="98" t="s">
        <v>2</v>
      </c>
      <c r="G7" s="99" t="s">
        <v>27</v>
      </c>
    </row>
    <row r="8" spans="1:7" ht="29.25" thickBot="1">
      <c r="A8" s="17" t="s">
        <v>24</v>
      </c>
      <c r="B8" s="18" t="s">
        <v>0</v>
      </c>
      <c r="C8" s="19">
        <v>22</v>
      </c>
      <c r="D8" s="24">
        <f>C8*13</f>
        <v>286</v>
      </c>
      <c r="E8" s="90">
        <v>0</v>
      </c>
      <c r="F8" s="91">
        <f>E8*D8</f>
        <v>0</v>
      </c>
      <c r="G8" s="92">
        <f>F8*4</f>
        <v>0</v>
      </c>
    </row>
    <row r="9" spans="1:7" ht="15.75" thickBot="1">
      <c r="A9" s="32" t="s">
        <v>7</v>
      </c>
      <c r="B9" s="33"/>
      <c r="C9" s="34"/>
      <c r="D9" s="34"/>
      <c r="E9" s="106"/>
      <c r="F9" s="107"/>
      <c r="G9" s="108"/>
    </row>
    <row r="10" spans="1:7" ht="15.75" thickBot="1">
      <c r="A10" s="14" t="s">
        <v>1</v>
      </c>
      <c r="B10" s="15" t="s">
        <v>29</v>
      </c>
      <c r="C10" s="15" t="s">
        <v>30</v>
      </c>
      <c r="D10" s="15" t="s">
        <v>31</v>
      </c>
      <c r="E10" s="98" t="s">
        <v>32</v>
      </c>
      <c r="F10" s="98" t="s">
        <v>2</v>
      </c>
      <c r="G10" s="99" t="s">
        <v>27</v>
      </c>
    </row>
    <row r="11" spans="1:7" ht="29.25" thickBot="1">
      <c r="A11" s="17" t="s">
        <v>26</v>
      </c>
      <c r="B11" s="37" t="s">
        <v>0</v>
      </c>
      <c r="C11" s="19">
        <f>C8</f>
        <v>22</v>
      </c>
      <c r="D11" s="38">
        <f>C11*0.25</f>
        <v>5.5</v>
      </c>
      <c r="E11" s="109">
        <v>0</v>
      </c>
      <c r="F11" s="110">
        <f>D11*E11</f>
        <v>0</v>
      </c>
      <c r="G11" s="111">
        <f>F11*12</f>
        <v>0</v>
      </c>
    </row>
    <row r="12" spans="1:7" ht="15.75" thickBot="1">
      <c r="A12" s="32" t="s">
        <v>8</v>
      </c>
      <c r="B12" s="23"/>
      <c r="C12" s="23"/>
      <c r="D12" s="23"/>
      <c r="E12" s="96"/>
      <c r="F12" s="96"/>
      <c r="G12" s="97"/>
    </row>
    <row r="13" spans="1:7" ht="15.75" thickBot="1">
      <c r="A13" s="14" t="s">
        <v>1</v>
      </c>
      <c r="B13" s="15" t="s">
        <v>29</v>
      </c>
      <c r="C13" s="15" t="s">
        <v>30</v>
      </c>
      <c r="D13" s="15" t="s">
        <v>31</v>
      </c>
      <c r="E13" s="98" t="s">
        <v>32</v>
      </c>
      <c r="F13" s="98" t="s">
        <v>2</v>
      </c>
      <c r="G13" s="99" t="s">
        <v>27</v>
      </c>
    </row>
    <row r="14" spans="1:7" ht="28.5">
      <c r="A14" s="20" t="s">
        <v>9</v>
      </c>
      <c r="B14" s="39" t="s">
        <v>0</v>
      </c>
      <c r="C14" s="40">
        <v>22</v>
      </c>
      <c r="D14" s="40">
        <f>C14*5</f>
        <v>110</v>
      </c>
      <c r="E14" s="112">
        <v>0</v>
      </c>
      <c r="F14" s="113">
        <f>E14*D14</f>
        <v>0</v>
      </c>
      <c r="G14" s="114">
        <f>F14*12</f>
        <v>0</v>
      </c>
    </row>
    <row r="15" spans="1:7" ht="28.5">
      <c r="A15" s="49" t="s">
        <v>12</v>
      </c>
      <c r="B15" s="50" t="s">
        <v>0</v>
      </c>
      <c r="C15" s="51">
        <f>C11</f>
        <v>22</v>
      </c>
      <c r="D15" s="51">
        <f>C15*1</f>
        <v>22</v>
      </c>
      <c r="E15" s="119">
        <v>0</v>
      </c>
      <c r="F15" s="120">
        <f>D15*E15</f>
        <v>0</v>
      </c>
      <c r="G15" s="121">
        <f>F15*12</f>
        <v>0</v>
      </c>
    </row>
    <row r="16" spans="1:7" ht="15" thickBot="1">
      <c r="A16" s="43" t="s">
        <v>22</v>
      </c>
      <c r="B16" s="44" t="s">
        <v>23</v>
      </c>
      <c r="C16" s="45">
        <v>120</v>
      </c>
      <c r="D16" s="45">
        <f>C16*1</f>
        <v>120</v>
      </c>
      <c r="E16" s="116">
        <v>0</v>
      </c>
      <c r="F16" s="117">
        <f>E16*D16</f>
        <v>0</v>
      </c>
      <c r="G16" s="118">
        <f>F16*12</f>
        <v>0</v>
      </c>
    </row>
    <row r="17" spans="1:7" ht="15.75" thickBot="1">
      <c r="A17" s="74" t="s">
        <v>28</v>
      </c>
      <c r="B17" s="75"/>
      <c r="C17" s="75"/>
      <c r="D17" s="75"/>
      <c r="E17" s="75"/>
      <c r="F17" s="76"/>
      <c r="G17" s="65">
        <f>G5+G8+G11+G14+G15+G16</f>
        <v>0</v>
      </c>
    </row>
    <row r="18" spans="1:7" ht="13.5" thickTop="1">
      <c r="A18" s="73"/>
      <c r="B18" s="73"/>
      <c r="C18" s="73"/>
      <c r="D18" s="73"/>
      <c r="E18" s="73"/>
      <c r="F18" s="73"/>
      <c r="G18" s="3"/>
    </row>
    <row r="19" spans="1:8" ht="25.5" customHeight="1">
      <c r="A19" s="73"/>
      <c r="B19" s="73"/>
      <c r="C19" s="73"/>
      <c r="D19" s="73"/>
      <c r="E19" s="73"/>
      <c r="F19" s="73"/>
      <c r="G19" s="13"/>
      <c r="H19" s="5"/>
    </row>
    <row r="20" spans="1:8" ht="89.25" customHeight="1">
      <c r="A20" s="4"/>
      <c r="B20" s="5"/>
      <c r="C20" s="5"/>
      <c r="D20" s="5"/>
      <c r="E20" s="10"/>
      <c r="F20" s="7"/>
      <c r="G20" s="12"/>
      <c r="H20" s="5"/>
    </row>
    <row r="21" spans="1:8" ht="12.75">
      <c r="A21" s="4"/>
      <c r="B21" s="4"/>
      <c r="C21" s="4"/>
      <c r="D21" s="4"/>
      <c r="E21" s="4"/>
      <c r="F21" s="4"/>
      <c r="G21" s="8"/>
      <c r="H21" s="4"/>
    </row>
    <row r="22" spans="1:8" ht="12.75">
      <c r="A22" s="4"/>
      <c r="B22" s="8"/>
      <c r="C22" s="8"/>
      <c r="D22" s="9"/>
      <c r="E22" s="8"/>
      <c r="F22" s="8"/>
      <c r="G22" s="8"/>
      <c r="H22" s="8"/>
    </row>
    <row r="23" spans="1:8" ht="12.75">
      <c r="A23" s="4"/>
      <c r="B23" s="8"/>
      <c r="C23" s="8"/>
      <c r="D23" s="8"/>
      <c r="E23" s="8"/>
      <c r="F23" s="8"/>
      <c r="G23" s="8"/>
      <c r="H23" s="8"/>
    </row>
    <row r="24" spans="1:8" ht="12.75">
      <c r="A24" s="4"/>
      <c r="B24" s="8"/>
      <c r="C24" s="8"/>
      <c r="D24" s="8"/>
      <c r="E24" s="8"/>
      <c r="F24" s="8"/>
      <c r="G24" s="8"/>
      <c r="H24" s="8"/>
    </row>
    <row r="25" spans="1:8" ht="12.75">
      <c r="A25" s="4"/>
      <c r="B25" s="8"/>
      <c r="C25" s="8"/>
      <c r="D25" s="8"/>
      <c r="E25" s="8"/>
      <c r="F25" s="8"/>
      <c r="G25" s="8"/>
      <c r="H25" s="8"/>
    </row>
    <row r="26" spans="1:8" ht="12.75">
      <c r="A26" s="4"/>
      <c r="B26" s="8"/>
      <c r="C26" s="8"/>
      <c r="D26" s="8"/>
      <c r="E26" s="8"/>
      <c r="F26" s="8"/>
      <c r="G26" s="8"/>
      <c r="H26" s="8"/>
    </row>
    <row r="27" spans="1:8" ht="12.75">
      <c r="A27" s="4"/>
      <c r="B27" s="8"/>
      <c r="C27" s="8"/>
      <c r="D27" s="8"/>
      <c r="E27" s="8"/>
      <c r="F27" s="8"/>
      <c r="G27" s="8"/>
      <c r="H27" s="8"/>
    </row>
    <row r="28" spans="1:8" ht="12.75">
      <c r="A28" s="4"/>
      <c r="B28" s="8"/>
      <c r="C28" s="8"/>
      <c r="D28" s="8"/>
      <c r="E28" s="8"/>
      <c r="F28" s="8"/>
      <c r="G28" s="8"/>
      <c r="H28" s="8"/>
    </row>
  </sheetData>
  <sheetProtection password="D28C" sheet="1" selectLockedCells="1"/>
  <protectedRanges>
    <protectedRange sqref="E11 E5 E8 E14:E16" name="Oblast1"/>
  </protectedRanges>
  <mergeCells count="6">
    <mergeCell ref="A2:G2"/>
    <mergeCell ref="A3:G3"/>
    <mergeCell ref="A19:F19"/>
    <mergeCell ref="A18:F18"/>
    <mergeCell ref="A17:F17"/>
    <mergeCell ref="A6:B6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F39" sqref="F39"/>
    </sheetView>
  </sheetViews>
  <sheetFormatPr defaultColWidth="9.140625" defaultRowHeight="12.75"/>
  <cols>
    <col min="1" max="1" width="55.8515625" style="0" customWidth="1"/>
    <col min="2" max="2" width="8.140625" style="0" customWidth="1"/>
    <col min="3" max="3" width="11.421875" style="0" customWidth="1"/>
    <col min="4" max="4" width="17.00390625" style="0" customWidth="1"/>
    <col min="5" max="5" width="16.421875" style="0" customWidth="1"/>
    <col min="6" max="6" width="24.8515625" style="0" customWidth="1"/>
    <col min="7" max="7" width="29.421875" style="0" customWidth="1"/>
    <col min="8" max="8" width="14.8515625" style="0" customWidth="1"/>
  </cols>
  <sheetData>
    <row r="1" ht="15.75" thickBot="1">
      <c r="A1" s="52" t="s">
        <v>49</v>
      </c>
    </row>
    <row r="2" spans="1:7" ht="16.5" thickBot="1">
      <c r="A2" s="81" t="s">
        <v>19</v>
      </c>
      <c r="B2" s="82"/>
      <c r="C2" s="82"/>
      <c r="D2" s="82"/>
      <c r="E2" s="82"/>
      <c r="F2" s="82"/>
      <c r="G2" s="83"/>
    </row>
    <row r="3" spans="1:7" ht="15.75" customHeight="1" thickBot="1">
      <c r="A3" s="84" t="s">
        <v>20</v>
      </c>
      <c r="B3" s="68"/>
      <c r="C3" s="68"/>
      <c r="D3" s="68"/>
      <c r="E3" s="68"/>
      <c r="F3" s="68"/>
      <c r="G3" s="85"/>
    </row>
    <row r="4" spans="1:7" ht="15.75" thickBot="1">
      <c r="A4" s="14" t="s">
        <v>1</v>
      </c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</v>
      </c>
      <c r="G4" s="16" t="s">
        <v>27</v>
      </c>
    </row>
    <row r="5" spans="1:7" ht="28.5">
      <c r="A5" s="57" t="s">
        <v>24</v>
      </c>
      <c r="B5" s="18" t="s">
        <v>0</v>
      </c>
      <c r="C5" s="19">
        <v>152</v>
      </c>
      <c r="D5" s="19">
        <f>C5*31*2</f>
        <v>9424</v>
      </c>
      <c r="E5" s="90">
        <v>0</v>
      </c>
      <c r="F5" s="91">
        <f>E5*D5</f>
        <v>0</v>
      </c>
      <c r="G5" s="91">
        <f>F5*8</f>
        <v>0</v>
      </c>
    </row>
    <row r="6" spans="1:7" ht="28.5">
      <c r="A6" s="58" t="s">
        <v>25</v>
      </c>
      <c r="B6" s="21" t="s">
        <v>0</v>
      </c>
      <c r="C6" s="22">
        <v>66</v>
      </c>
      <c r="D6" s="22">
        <f>C6*31*2</f>
        <v>4092</v>
      </c>
      <c r="E6" s="93">
        <v>0</v>
      </c>
      <c r="F6" s="94">
        <f>E6*D6</f>
        <v>0</v>
      </c>
      <c r="G6" s="94">
        <f>F6*8</f>
        <v>0</v>
      </c>
    </row>
    <row r="7" spans="1:7" ht="29.25" thickBot="1">
      <c r="A7" s="58" t="s">
        <v>3</v>
      </c>
      <c r="B7" s="21" t="s">
        <v>0</v>
      </c>
      <c r="C7" s="22">
        <v>15</v>
      </c>
      <c r="D7" s="22">
        <f>C7*31*2</f>
        <v>930</v>
      </c>
      <c r="E7" s="93">
        <v>0</v>
      </c>
      <c r="F7" s="94">
        <f>E7*D7</f>
        <v>0</v>
      </c>
      <c r="G7" s="94">
        <f>F7*8</f>
        <v>0</v>
      </c>
    </row>
    <row r="8" spans="1:7" ht="15.75" thickBot="1">
      <c r="A8" s="86" t="s">
        <v>40</v>
      </c>
      <c r="B8" s="87"/>
      <c r="C8" s="87"/>
      <c r="D8" s="87"/>
      <c r="E8" s="87"/>
      <c r="F8" s="87"/>
      <c r="G8" s="88"/>
    </row>
    <row r="9" spans="1:7" ht="15.75" thickBot="1">
      <c r="A9" s="14" t="s">
        <v>1</v>
      </c>
      <c r="B9" s="15" t="s">
        <v>29</v>
      </c>
      <c r="C9" s="15" t="s">
        <v>30</v>
      </c>
      <c r="D9" s="15" t="s">
        <v>31</v>
      </c>
      <c r="E9" s="15" t="s">
        <v>32</v>
      </c>
      <c r="F9" s="15" t="s">
        <v>2</v>
      </c>
      <c r="G9" s="62" t="s">
        <v>27</v>
      </c>
    </row>
    <row r="10" spans="1:7" ht="28.5">
      <c r="A10" s="57" t="s">
        <v>24</v>
      </c>
      <c r="B10" s="18" t="s">
        <v>0</v>
      </c>
      <c r="C10" s="19">
        <v>5</v>
      </c>
      <c r="D10" s="19">
        <f>C10*13</f>
        <v>65</v>
      </c>
      <c r="E10" s="90">
        <v>0</v>
      </c>
      <c r="F10" s="125">
        <f>E10*D10</f>
        <v>0</v>
      </c>
      <c r="G10" s="91">
        <f>F10*4</f>
        <v>0</v>
      </c>
    </row>
    <row r="11" spans="1:7" ht="28.5">
      <c r="A11" s="58" t="s">
        <v>25</v>
      </c>
      <c r="B11" s="21" t="s">
        <v>0</v>
      </c>
      <c r="C11" s="22">
        <v>4</v>
      </c>
      <c r="D11" s="22">
        <f>C11*13</f>
        <v>52</v>
      </c>
      <c r="E11" s="93">
        <v>0</v>
      </c>
      <c r="F11" s="126">
        <f>E11*D11</f>
        <v>0</v>
      </c>
      <c r="G11" s="94">
        <f>F11*4</f>
        <v>0</v>
      </c>
    </row>
    <row r="12" spans="1:7" ht="29.25" thickBot="1">
      <c r="A12" s="58" t="s">
        <v>3</v>
      </c>
      <c r="B12" s="21" t="s">
        <v>0</v>
      </c>
      <c r="C12" s="22">
        <v>2</v>
      </c>
      <c r="D12" s="22">
        <f>C12*13</f>
        <v>26</v>
      </c>
      <c r="E12" s="93">
        <v>0</v>
      </c>
      <c r="F12" s="126">
        <f>E12*D12</f>
        <v>0</v>
      </c>
      <c r="G12" s="94">
        <f>F12*4</f>
        <v>0</v>
      </c>
    </row>
    <row r="13" spans="1:7" ht="15.75" thickBot="1">
      <c r="A13" s="86" t="s">
        <v>41</v>
      </c>
      <c r="B13" s="87"/>
      <c r="C13" s="87"/>
      <c r="D13" s="87"/>
      <c r="E13" s="87"/>
      <c r="F13" s="87"/>
      <c r="G13" s="89"/>
    </row>
    <row r="14" spans="1:7" ht="15.75" thickBot="1">
      <c r="A14" s="14" t="s">
        <v>1</v>
      </c>
      <c r="B14" s="15" t="s">
        <v>29</v>
      </c>
      <c r="C14" s="15" t="s">
        <v>30</v>
      </c>
      <c r="D14" s="15" t="s">
        <v>31</v>
      </c>
      <c r="E14" s="15" t="s">
        <v>32</v>
      </c>
      <c r="F14" s="15" t="s">
        <v>2</v>
      </c>
      <c r="G14" s="62" t="s">
        <v>27</v>
      </c>
    </row>
    <row r="15" spans="1:7" ht="28.5">
      <c r="A15" s="57" t="s">
        <v>24</v>
      </c>
      <c r="B15" s="18" t="s">
        <v>0</v>
      </c>
      <c r="C15" s="19">
        <v>5</v>
      </c>
      <c r="D15" s="19">
        <f>C15*13</f>
        <v>65</v>
      </c>
      <c r="E15" s="90">
        <v>0</v>
      </c>
      <c r="F15" s="125">
        <f>E15*D15</f>
        <v>0</v>
      </c>
      <c r="G15" s="91">
        <f>F15*4</f>
        <v>0</v>
      </c>
    </row>
    <row r="16" spans="1:7" ht="28.5">
      <c r="A16" s="58" t="s">
        <v>25</v>
      </c>
      <c r="B16" s="21" t="s">
        <v>0</v>
      </c>
      <c r="C16" s="22">
        <v>9</v>
      </c>
      <c r="D16" s="22">
        <f>C16*13</f>
        <v>117</v>
      </c>
      <c r="E16" s="93">
        <v>0</v>
      </c>
      <c r="F16" s="126">
        <f>E16*D16</f>
        <v>0</v>
      </c>
      <c r="G16" s="94">
        <f>F16*4</f>
        <v>0</v>
      </c>
    </row>
    <row r="17" spans="1:7" ht="29.25" thickBot="1">
      <c r="A17" s="58" t="s">
        <v>3</v>
      </c>
      <c r="B17" s="21" t="s">
        <v>0</v>
      </c>
      <c r="C17" s="22">
        <v>6</v>
      </c>
      <c r="D17" s="22">
        <f>C17*13</f>
        <v>78</v>
      </c>
      <c r="E17" s="93">
        <v>0</v>
      </c>
      <c r="F17" s="126">
        <f>E17*D17</f>
        <v>0</v>
      </c>
      <c r="G17" s="94">
        <f>F17*4</f>
        <v>0</v>
      </c>
    </row>
    <row r="18" spans="1:7" ht="15.75" thickBot="1">
      <c r="A18" s="84" t="s">
        <v>21</v>
      </c>
      <c r="B18" s="68"/>
      <c r="C18" s="23"/>
      <c r="D18" s="23"/>
      <c r="E18" s="23"/>
      <c r="F18" s="23"/>
      <c r="G18" s="63"/>
    </row>
    <row r="19" spans="1:8" ht="25.5" customHeight="1" thickBot="1">
      <c r="A19" s="14" t="s">
        <v>1</v>
      </c>
      <c r="B19" s="15" t="s">
        <v>29</v>
      </c>
      <c r="C19" s="15" t="s">
        <v>30</v>
      </c>
      <c r="D19" s="15" t="s">
        <v>31</v>
      </c>
      <c r="E19" s="15" t="s">
        <v>32</v>
      </c>
      <c r="F19" s="15" t="s">
        <v>2</v>
      </c>
      <c r="G19" s="16" t="s">
        <v>27</v>
      </c>
      <c r="H19" s="5"/>
    </row>
    <row r="20" spans="1:8" ht="42" customHeight="1">
      <c r="A20" s="57" t="s">
        <v>24</v>
      </c>
      <c r="B20" s="18" t="s">
        <v>0</v>
      </c>
      <c r="C20" s="19">
        <v>152</v>
      </c>
      <c r="D20" s="24">
        <f>C20*13</f>
        <v>1976</v>
      </c>
      <c r="E20" s="90">
        <v>0</v>
      </c>
      <c r="F20" s="91">
        <f>E20*D20</f>
        <v>0</v>
      </c>
      <c r="G20" s="91">
        <f>F20*4</f>
        <v>0</v>
      </c>
      <c r="H20" s="5"/>
    </row>
    <row r="21" spans="1:8" ht="28.5">
      <c r="A21" s="58" t="s">
        <v>25</v>
      </c>
      <c r="B21" s="21" t="s">
        <v>0</v>
      </c>
      <c r="C21" s="22">
        <v>66</v>
      </c>
      <c r="D21" s="25">
        <f>C21*13</f>
        <v>858</v>
      </c>
      <c r="E21" s="93">
        <v>0</v>
      </c>
      <c r="F21" s="94">
        <f>E21*D21</f>
        <v>0</v>
      </c>
      <c r="G21" s="94">
        <f>F21*4</f>
        <v>0</v>
      </c>
      <c r="H21" s="4"/>
    </row>
    <row r="22" spans="1:8" ht="29.25" thickBot="1">
      <c r="A22" s="58" t="s">
        <v>3</v>
      </c>
      <c r="B22" s="21" t="s">
        <v>0</v>
      </c>
      <c r="C22" s="22">
        <v>15</v>
      </c>
      <c r="D22" s="25">
        <f>C22*13</f>
        <v>195</v>
      </c>
      <c r="E22" s="93">
        <v>0</v>
      </c>
      <c r="F22" s="94">
        <f>E22*D22</f>
        <v>0</v>
      </c>
      <c r="G22" s="94">
        <f>F22*4</f>
        <v>0</v>
      </c>
      <c r="H22" s="8"/>
    </row>
    <row r="23" spans="1:7" ht="15.75" thickBot="1">
      <c r="A23" s="60" t="s">
        <v>7</v>
      </c>
      <c r="B23" s="33"/>
      <c r="C23" s="34"/>
      <c r="D23" s="34"/>
      <c r="E23" s="35"/>
      <c r="F23" s="36"/>
      <c r="G23" s="61"/>
    </row>
    <row r="24" spans="1:7" ht="15.75" thickBot="1">
      <c r="A24" s="14" t="s">
        <v>1</v>
      </c>
      <c r="B24" s="15" t="s">
        <v>29</v>
      </c>
      <c r="C24" s="15" t="s">
        <v>30</v>
      </c>
      <c r="D24" s="15" t="s">
        <v>31</v>
      </c>
      <c r="E24" s="15" t="s">
        <v>32</v>
      </c>
      <c r="F24" s="15" t="s">
        <v>2</v>
      </c>
      <c r="G24" s="16" t="s">
        <v>27</v>
      </c>
    </row>
    <row r="25" spans="1:7" ht="29.25" thickBot="1">
      <c r="A25" s="57" t="s">
        <v>26</v>
      </c>
      <c r="B25" s="37" t="s">
        <v>0</v>
      </c>
      <c r="C25" s="19">
        <v>233</v>
      </c>
      <c r="D25" s="38">
        <f>C25*0.25</f>
        <v>58.25</v>
      </c>
      <c r="E25" s="109">
        <v>0</v>
      </c>
      <c r="F25" s="110">
        <f>D25*E25</f>
        <v>0</v>
      </c>
      <c r="G25" s="110">
        <f>F25*12</f>
        <v>0</v>
      </c>
    </row>
    <row r="26" spans="1:7" ht="15.75" thickBot="1">
      <c r="A26" s="60" t="s">
        <v>42</v>
      </c>
      <c r="B26" s="23"/>
      <c r="C26" s="23"/>
      <c r="D26" s="23"/>
      <c r="E26" s="23"/>
      <c r="F26" s="23"/>
      <c r="G26" s="59"/>
    </row>
    <row r="27" spans="1:7" ht="15.75" thickBot="1">
      <c r="A27" s="14" t="s">
        <v>1</v>
      </c>
      <c r="B27" s="15" t="s">
        <v>29</v>
      </c>
      <c r="C27" s="15" t="s">
        <v>30</v>
      </c>
      <c r="D27" s="15" t="s">
        <v>31</v>
      </c>
      <c r="E27" s="15" t="s">
        <v>32</v>
      </c>
      <c r="F27" s="15" t="s">
        <v>2</v>
      </c>
      <c r="G27" s="16" t="s">
        <v>27</v>
      </c>
    </row>
    <row r="28" spans="1:7" ht="28.5">
      <c r="A28" s="58" t="s">
        <v>9</v>
      </c>
      <c r="B28" s="39" t="s">
        <v>0</v>
      </c>
      <c r="C28" s="40">
        <v>152</v>
      </c>
      <c r="D28" s="40">
        <f>C28*5</f>
        <v>760</v>
      </c>
      <c r="E28" s="112">
        <v>0</v>
      </c>
      <c r="F28" s="113">
        <f>E28*D28</f>
        <v>0</v>
      </c>
      <c r="G28" s="127">
        <f>F28*7</f>
        <v>0</v>
      </c>
    </row>
    <row r="29" spans="1:7" ht="28.5">
      <c r="A29" s="58" t="s">
        <v>10</v>
      </c>
      <c r="B29" s="39" t="s">
        <v>0</v>
      </c>
      <c r="C29" s="40">
        <v>66</v>
      </c>
      <c r="D29" s="40">
        <f>C29*5</f>
        <v>330</v>
      </c>
      <c r="E29" s="112">
        <v>0</v>
      </c>
      <c r="F29" s="113">
        <f>E29*D29</f>
        <v>0</v>
      </c>
      <c r="G29" s="127">
        <f>F29*7</f>
        <v>0</v>
      </c>
    </row>
    <row r="30" spans="1:7" ht="28.5">
      <c r="A30" s="54" t="s">
        <v>11</v>
      </c>
      <c r="B30" s="39" t="s">
        <v>0</v>
      </c>
      <c r="C30" s="40">
        <v>15</v>
      </c>
      <c r="D30" s="40">
        <f>C30*5</f>
        <v>75</v>
      </c>
      <c r="E30" s="112">
        <v>0</v>
      </c>
      <c r="F30" s="113">
        <f>E30*D30</f>
        <v>0</v>
      </c>
      <c r="G30" s="127">
        <f>F30*7</f>
        <v>0</v>
      </c>
    </row>
    <row r="31" spans="1:7" ht="14.25">
      <c r="A31" s="55" t="s">
        <v>36</v>
      </c>
      <c r="B31" s="50" t="s">
        <v>0</v>
      </c>
      <c r="C31" s="51">
        <f>C25</f>
        <v>233</v>
      </c>
      <c r="D31" s="51">
        <f>C31*1</f>
        <v>233</v>
      </c>
      <c r="E31" s="119">
        <v>0</v>
      </c>
      <c r="F31" s="120">
        <f>D31*E31</f>
        <v>0</v>
      </c>
      <c r="G31" s="127">
        <f>F31*7</f>
        <v>0</v>
      </c>
    </row>
    <row r="32" spans="1:7" ht="15" thickBot="1">
      <c r="A32" s="56" t="s">
        <v>22</v>
      </c>
      <c r="B32" s="44" t="s">
        <v>23</v>
      </c>
      <c r="C32" s="45">
        <v>120</v>
      </c>
      <c r="D32" s="45">
        <f>C32*1</f>
        <v>120</v>
      </c>
      <c r="E32" s="116">
        <v>0</v>
      </c>
      <c r="F32" s="117">
        <f>E32*D32</f>
        <v>0</v>
      </c>
      <c r="G32" s="127">
        <f>F32*7</f>
        <v>0</v>
      </c>
    </row>
    <row r="33" spans="1:7" ht="15.75" thickBot="1">
      <c r="A33" s="60" t="s">
        <v>43</v>
      </c>
      <c r="B33" s="23"/>
      <c r="C33" s="23"/>
      <c r="D33" s="23"/>
      <c r="E33" s="23"/>
      <c r="F33" s="23"/>
      <c r="G33" s="59"/>
    </row>
    <row r="34" spans="1:7" ht="15.75" thickBot="1">
      <c r="A34" s="14" t="s">
        <v>1</v>
      </c>
      <c r="B34" s="15" t="s">
        <v>29</v>
      </c>
      <c r="C34" s="15" t="s">
        <v>30</v>
      </c>
      <c r="D34" s="15" t="s">
        <v>31</v>
      </c>
      <c r="E34" s="15" t="s">
        <v>32</v>
      </c>
      <c r="F34" s="15" t="s">
        <v>2</v>
      </c>
      <c r="G34" s="16" t="s">
        <v>27</v>
      </c>
    </row>
    <row r="35" spans="1:7" ht="28.5">
      <c r="A35" s="58" t="s">
        <v>9</v>
      </c>
      <c r="B35" s="39" t="s">
        <v>0</v>
      </c>
      <c r="C35" s="40">
        <v>152</v>
      </c>
      <c r="D35" s="40">
        <f>C35*5</f>
        <v>760</v>
      </c>
      <c r="E35" s="112">
        <v>0</v>
      </c>
      <c r="F35" s="113">
        <f>E35*D35</f>
        <v>0</v>
      </c>
      <c r="G35" s="127">
        <f>F35*5</f>
        <v>0</v>
      </c>
    </row>
    <row r="36" spans="1:7" ht="28.5">
      <c r="A36" s="58" t="s">
        <v>10</v>
      </c>
      <c r="B36" s="39" t="s">
        <v>0</v>
      </c>
      <c r="C36" s="40">
        <v>71</v>
      </c>
      <c r="D36" s="40">
        <f>C36*5</f>
        <v>355</v>
      </c>
      <c r="E36" s="112">
        <v>0</v>
      </c>
      <c r="F36" s="113">
        <f>E36*D36</f>
        <v>0</v>
      </c>
      <c r="G36" s="127">
        <f>F36*5</f>
        <v>0</v>
      </c>
    </row>
    <row r="37" spans="1:7" ht="28.5">
      <c r="A37" s="54" t="s">
        <v>11</v>
      </c>
      <c r="B37" s="39" t="s">
        <v>0</v>
      </c>
      <c r="C37" s="40">
        <v>21</v>
      </c>
      <c r="D37" s="40">
        <f>C37*5</f>
        <v>105</v>
      </c>
      <c r="E37" s="112">
        <v>0</v>
      </c>
      <c r="F37" s="113">
        <f>E37*D37</f>
        <v>0</v>
      </c>
      <c r="G37" s="127">
        <f>F37*5</f>
        <v>0</v>
      </c>
    </row>
    <row r="38" spans="1:7" ht="14.25">
      <c r="A38" s="55" t="s">
        <v>36</v>
      </c>
      <c r="B38" s="50" t="s">
        <v>0</v>
      </c>
      <c r="C38" s="51">
        <f>SUM(C35:C37)</f>
        <v>244</v>
      </c>
      <c r="D38" s="51">
        <f>C38*1</f>
        <v>244</v>
      </c>
      <c r="E38" s="119">
        <v>0</v>
      </c>
      <c r="F38" s="120">
        <f>D38*E38</f>
        <v>0</v>
      </c>
      <c r="G38" s="127">
        <f>F38*5</f>
        <v>0</v>
      </c>
    </row>
    <row r="39" spans="1:7" ht="15" thickBot="1">
      <c r="A39" s="56" t="s">
        <v>22</v>
      </c>
      <c r="B39" s="44" t="s">
        <v>23</v>
      </c>
      <c r="C39" s="45">
        <v>120</v>
      </c>
      <c r="D39" s="45">
        <f>C39*1</f>
        <v>120</v>
      </c>
      <c r="E39" s="116">
        <v>0</v>
      </c>
      <c r="F39" s="117">
        <f>E39*D39</f>
        <v>0</v>
      </c>
      <c r="G39" s="127">
        <f>F39*5</f>
        <v>0</v>
      </c>
    </row>
    <row r="40" spans="1:7" ht="15.75" thickBot="1">
      <c r="A40" s="78" t="s">
        <v>28</v>
      </c>
      <c r="B40" s="79"/>
      <c r="C40" s="79"/>
      <c r="D40" s="79"/>
      <c r="E40" s="79"/>
      <c r="F40" s="80"/>
      <c r="G40" s="66">
        <f>SUM(G5:G7,G10:G11,G12,G15:G17,G20:G22,G25,G28:G32,G35:G39)</f>
        <v>0</v>
      </c>
    </row>
  </sheetData>
  <sheetProtection password="D28C" sheet="1" selectLockedCells="1"/>
  <mergeCells count="6">
    <mergeCell ref="A40:F40"/>
    <mergeCell ref="A2:G2"/>
    <mergeCell ref="A3:G3"/>
    <mergeCell ref="A8:G8"/>
    <mergeCell ref="A13:G13"/>
    <mergeCell ref="A18:B18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G27" sqref="G27"/>
    </sheetView>
  </sheetViews>
  <sheetFormatPr defaultColWidth="9.140625" defaultRowHeight="12.75"/>
  <cols>
    <col min="1" max="1" width="44.140625" style="0" customWidth="1"/>
    <col min="2" max="2" width="9.57421875" style="0" customWidth="1"/>
    <col min="3" max="3" width="11.8515625" style="0" customWidth="1"/>
    <col min="4" max="4" width="21.57421875" style="0" customWidth="1"/>
    <col min="5" max="5" width="15.7109375" style="0" customWidth="1"/>
    <col min="6" max="6" width="26.140625" style="0" customWidth="1"/>
    <col min="7" max="7" width="26.7109375" style="0" customWidth="1"/>
    <col min="8" max="8" width="14.8515625" style="0" customWidth="1"/>
  </cols>
  <sheetData>
    <row r="1" ht="15.75" thickBot="1">
      <c r="A1" s="52" t="s">
        <v>50</v>
      </c>
    </row>
    <row r="2" spans="1:7" ht="17.25" thickBot="1" thickTop="1">
      <c r="A2" s="69" t="s">
        <v>18</v>
      </c>
      <c r="B2" s="70"/>
      <c r="C2" s="70"/>
      <c r="D2" s="70"/>
      <c r="E2" s="70"/>
      <c r="F2" s="70"/>
      <c r="G2" s="71"/>
    </row>
    <row r="3" spans="1:7" ht="15.75" thickBot="1">
      <c r="A3" s="67" t="s">
        <v>35</v>
      </c>
      <c r="B3" s="68"/>
      <c r="C3" s="68"/>
      <c r="D3" s="68"/>
      <c r="E3" s="68"/>
      <c r="F3" s="68"/>
      <c r="G3" s="72"/>
    </row>
    <row r="4" spans="1:7" ht="15.75" thickBot="1">
      <c r="A4" s="14" t="s">
        <v>1</v>
      </c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</v>
      </c>
      <c r="G4" s="16" t="s">
        <v>27</v>
      </c>
    </row>
    <row r="5" spans="1:7" ht="42.75">
      <c r="A5" s="17" t="s">
        <v>24</v>
      </c>
      <c r="B5" s="18" t="s">
        <v>0</v>
      </c>
      <c r="C5" s="19">
        <v>71</v>
      </c>
      <c r="D5" s="19">
        <f>C5*31</f>
        <v>2201</v>
      </c>
      <c r="E5" s="90">
        <v>0</v>
      </c>
      <c r="F5" s="91">
        <f>E5*D5</f>
        <v>0</v>
      </c>
      <c r="G5" s="92">
        <f>F5*8</f>
        <v>0</v>
      </c>
    </row>
    <row r="6" spans="1:7" ht="28.5">
      <c r="A6" s="20" t="s">
        <v>3</v>
      </c>
      <c r="B6" s="21" t="s">
        <v>0</v>
      </c>
      <c r="C6" s="22">
        <v>2</v>
      </c>
      <c r="D6" s="22">
        <f>C6*31</f>
        <v>62</v>
      </c>
      <c r="E6" s="93">
        <v>0</v>
      </c>
      <c r="F6" s="94">
        <f>E6*D6</f>
        <v>0</v>
      </c>
      <c r="G6" s="95">
        <f>F6*8</f>
        <v>0</v>
      </c>
    </row>
    <row r="7" spans="1:7" ht="29.25" thickBot="1">
      <c r="A7" s="20" t="s">
        <v>4</v>
      </c>
      <c r="B7" s="21" t="s">
        <v>0</v>
      </c>
      <c r="C7" s="22">
        <v>2</v>
      </c>
      <c r="D7" s="22">
        <f>C7*31</f>
        <v>62</v>
      </c>
      <c r="E7" s="93">
        <v>0</v>
      </c>
      <c r="F7" s="94">
        <f>E7*D7</f>
        <v>0</v>
      </c>
      <c r="G7" s="95">
        <f>F7*8</f>
        <v>0</v>
      </c>
    </row>
    <row r="8" spans="1:7" ht="15.75" thickBot="1">
      <c r="A8" s="67" t="s">
        <v>21</v>
      </c>
      <c r="B8" s="68"/>
      <c r="C8" s="23"/>
      <c r="D8" s="23"/>
      <c r="E8" s="96"/>
      <c r="F8" s="96"/>
      <c r="G8" s="97"/>
    </row>
    <row r="9" spans="1:7" ht="15.75" thickBot="1">
      <c r="A9" s="14" t="s">
        <v>1</v>
      </c>
      <c r="B9" s="15" t="s">
        <v>29</v>
      </c>
      <c r="C9" s="15" t="s">
        <v>30</v>
      </c>
      <c r="D9" s="15" t="s">
        <v>31</v>
      </c>
      <c r="E9" s="98" t="s">
        <v>32</v>
      </c>
      <c r="F9" s="98" t="s">
        <v>2</v>
      </c>
      <c r="G9" s="99" t="s">
        <v>27</v>
      </c>
    </row>
    <row r="10" spans="1:7" ht="42.75">
      <c r="A10" s="17" t="s">
        <v>24</v>
      </c>
      <c r="B10" s="18" t="s">
        <v>0</v>
      </c>
      <c r="C10" s="19">
        <v>71</v>
      </c>
      <c r="D10" s="24">
        <f>C10*13</f>
        <v>923</v>
      </c>
      <c r="E10" s="90">
        <v>0</v>
      </c>
      <c r="F10" s="91">
        <f>E10*D10</f>
        <v>0</v>
      </c>
      <c r="G10" s="92">
        <f>F10*4</f>
        <v>0</v>
      </c>
    </row>
    <row r="11" spans="1:7" ht="28.5">
      <c r="A11" s="20" t="s">
        <v>3</v>
      </c>
      <c r="B11" s="21" t="s">
        <v>0</v>
      </c>
      <c r="C11" s="22">
        <v>2</v>
      </c>
      <c r="D11" s="25">
        <f>C11*13</f>
        <v>26</v>
      </c>
      <c r="E11" s="93">
        <v>0</v>
      </c>
      <c r="F11" s="94">
        <f>E11*D11</f>
        <v>0</v>
      </c>
      <c r="G11" s="95">
        <f>F11*4</f>
        <v>0</v>
      </c>
    </row>
    <row r="12" spans="1:7" ht="29.25" thickBot="1">
      <c r="A12" s="20" t="s">
        <v>4</v>
      </c>
      <c r="B12" s="21" t="s">
        <v>0</v>
      </c>
      <c r="C12" s="22">
        <v>2</v>
      </c>
      <c r="D12" s="25">
        <f>C12*13</f>
        <v>26</v>
      </c>
      <c r="E12" s="93">
        <v>0</v>
      </c>
      <c r="F12" s="94">
        <f>E12*D12</f>
        <v>0</v>
      </c>
      <c r="G12" s="95">
        <f>F12*4</f>
        <v>0</v>
      </c>
    </row>
    <row r="13" spans="1:7" ht="13.5" customHeight="1" thickBot="1">
      <c r="A13" s="67" t="s">
        <v>33</v>
      </c>
      <c r="B13" s="68"/>
      <c r="C13" s="68"/>
      <c r="D13" s="68"/>
      <c r="E13" s="68"/>
      <c r="F13" s="68"/>
      <c r="G13" s="72"/>
    </row>
    <row r="14" spans="1:7" ht="15.75" thickBot="1">
      <c r="A14" s="14" t="s">
        <v>1</v>
      </c>
      <c r="B14" s="15" t="s">
        <v>29</v>
      </c>
      <c r="C14" s="15" t="s">
        <v>30</v>
      </c>
      <c r="D14" s="15" t="s">
        <v>31</v>
      </c>
      <c r="E14" s="15" t="s">
        <v>32</v>
      </c>
      <c r="F14" s="15" t="s">
        <v>2</v>
      </c>
      <c r="G14" s="16" t="s">
        <v>27</v>
      </c>
    </row>
    <row r="15" spans="1:7" ht="43.5" thickBot="1">
      <c r="A15" s="26" t="s">
        <v>6</v>
      </c>
      <c r="B15" s="27" t="s">
        <v>0</v>
      </c>
      <c r="C15" s="28">
        <v>3</v>
      </c>
      <c r="D15" s="28">
        <f>C15*4.5*2</f>
        <v>27</v>
      </c>
      <c r="E15" s="100">
        <v>0</v>
      </c>
      <c r="F15" s="101">
        <f>E15*D15</f>
        <v>0</v>
      </c>
      <c r="G15" s="102">
        <f>F15*8</f>
        <v>0</v>
      </c>
    </row>
    <row r="16" spans="1:7" ht="13.5" customHeight="1" thickBot="1">
      <c r="A16" s="67" t="s">
        <v>34</v>
      </c>
      <c r="B16" s="68"/>
      <c r="C16" s="68"/>
      <c r="D16" s="68"/>
      <c r="E16" s="68"/>
      <c r="F16" s="68"/>
      <c r="G16" s="72"/>
    </row>
    <row r="17" spans="1:7" ht="15.75" thickBot="1">
      <c r="A17" s="14" t="s">
        <v>1</v>
      </c>
      <c r="B17" s="15" t="s">
        <v>29</v>
      </c>
      <c r="C17" s="15" t="s">
        <v>30</v>
      </c>
      <c r="D17" s="15" t="s">
        <v>31</v>
      </c>
      <c r="E17" s="15" t="s">
        <v>32</v>
      </c>
      <c r="F17" s="15" t="s">
        <v>2</v>
      </c>
      <c r="G17" s="16" t="s">
        <v>27</v>
      </c>
    </row>
    <row r="18" spans="1:7" ht="43.5" thickBot="1">
      <c r="A18" s="29" t="s">
        <v>6</v>
      </c>
      <c r="B18" s="30" t="s">
        <v>0</v>
      </c>
      <c r="C18" s="31">
        <v>3</v>
      </c>
      <c r="D18" s="31">
        <f>C18*4.5</f>
        <v>13.5</v>
      </c>
      <c r="E18" s="103">
        <v>0</v>
      </c>
      <c r="F18" s="104">
        <f>E18*D18</f>
        <v>0</v>
      </c>
      <c r="G18" s="105">
        <f>F18*4</f>
        <v>0</v>
      </c>
    </row>
    <row r="19" spans="1:7" ht="15.75" thickBot="1">
      <c r="A19" s="67" t="s">
        <v>7</v>
      </c>
      <c r="B19" s="68"/>
      <c r="C19" s="68"/>
      <c r="D19" s="68"/>
      <c r="E19" s="68"/>
      <c r="F19" s="68"/>
      <c r="G19" s="72"/>
    </row>
    <row r="20" spans="1:7" ht="15.75" thickBot="1">
      <c r="A20" s="14" t="s">
        <v>1</v>
      </c>
      <c r="B20" s="15" t="s">
        <v>29</v>
      </c>
      <c r="C20" s="15" t="s">
        <v>30</v>
      </c>
      <c r="D20" s="15" t="s">
        <v>31</v>
      </c>
      <c r="E20" s="15" t="s">
        <v>32</v>
      </c>
      <c r="F20" s="15" t="s">
        <v>2</v>
      </c>
      <c r="G20" s="16" t="s">
        <v>27</v>
      </c>
    </row>
    <row r="21" spans="1:7" ht="29.25" thickBot="1">
      <c r="A21" s="17" t="s">
        <v>26</v>
      </c>
      <c r="B21" s="37" t="s">
        <v>0</v>
      </c>
      <c r="C21" s="19">
        <f>C10+C11+C12</f>
        <v>75</v>
      </c>
      <c r="D21" s="38">
        <f>C21*0.25</f>
        <v>18.75</v>
      </c>
      <c r="E21" s="109">
        <v>0</v>
      </c>
      <c r="F21" s="110">
        <f>D21*E21</f>
        <v>0</v>
      </c>
      <c r="G21" s="111">
        <f>F21*12</f>
        <v>0</v>
      </c>
    </row>
    <row r="22" spans="1:7" ht="15.75" thickBot="1">
      <c r="A22" s="67" t="s">
        <v>8</v>
      </c>
      <c r="B22" s="68"/>
      <c r="C22" s="68"/>
      <c r="D22" s="68"/>
      <c r="E22" s="68"/>
      <c r="F22" s="68"/>
      <c r="G22" s="72"/>
    </row>
    <row r="23" spans="1:7" ht="15.75" thickBot="1">
      <c r="A23" s="14" t="s">
        <v>1</v>
      </c>
      <c r="B23" s="15" t="s">
        <v>29</v>
      </c>
      <c r="C23" s="15" t="s">
        <v>30</v>
      </c>
      <c r="D23" s="15" t="s">
        <v>31</v>
      </c>
      <c r="E23" s="15" t="s">
        <v>32</v>
      </c>
      <c r="F23" s="15" t="s">
        <v>2</v>
      </c>
      <c r="G23" s="16" t="s">
        <v>27</v>
      </c>
    </row>
    <row r="24" spans="1:7" ht="28.5">
      <c r="A24" s="20" t="s">
        <v>9</v>
      </c>
      <c r="B24" s="39" t="s">
        <v>0</v>
      </c>
      <c r="C24" s="40">
        <v>71</v>
      </c>
      <c r="D24" s="40">
        <f>C24*5</f>
        <v>355</v>
      </c>
      <c r="E24" s="112">
        <v>0</v>
      </c>
      <c r="F24" s="113">
        <f>E24*D24</f>
        <v>0</v>
      </c>
      <c r="G24" s="114">
        <f>F24*12</f>
        <v>0</v>
      </c>
    </row>
    <row r="25" spans="1:7" ht="28.5">
      <c r="A25" s="41" t="s">
        <v>11</v>
      </c>
      <c r="B25" s="39" t="s">
        <v>0</v>
      </c>
      <c r="C25" s="40">
        <v>2</v>
      </c>
      <c r="D25" s="40">
        <f>C25*5</f>
        <v>10</v>
      </c>
      <c r="E25" s="112">
        <v>0</v>
      </c>
      <c r="F25" s="113">
        <f>E25*D25</f>
        <v>0</v>
      </c>
      <c r="G25" s="114">
        <f>F25*12</f>
        <v>0</v>
      </c>
    </row>
    <row r="26" spans="1:7" ht="28.5">
      <c r="A26" s="49" t="s">
        <v>12</v>
      </c>
      <c r="B26" s="50" t="s">
        <v>0</v>
      </c>
      <c r="C26" s="51">
        <f>C21+C18</f>
        <v>78</v>
      </c>
      <c r="D26" s="51">
        <f>C26*1</f>
        <v>78</v>
      </c>
      <c r="E26" s="119">
        <v>0</v>
      </c>
      <c r="F26" s="120">
        <f>D26*E26</f>
        <v>0</v>
      </c>
      <c r="G26" s="121">
        <f>F26*12</f>
        <v>0</v>
      </c>
    </row>
    <row r="27" spans="1:7" ht="15" thickBot="1">
      <c r="A27" s="43" t="s">
        <v>22</v>
      </c>
      <c r="B27" s="44" t="s">
        <v>23</v>
      </c>
      <c r="C27" s="45">
        <v>120</v>
      </c>
      <c r="D27" s="45">
        <v>120</v>
      </c>
      <c r="E27" s="119">
        <v>0</v>
      </c>
      <c r="F27" s="117">
        <f>D27*E27</f>
        <v>0</v>
      </c>
      <c r="G27" s="118">
        <f>F27*12</f>
        <v>0</v>
      </c>
    </row>
    <row r="28" spans="1:7" ht="15.75" thickBot="1">
      <c r="A28" s="74" t="s">
        <v>28</v>
      </c>
      <c r="B28" s="75"/>
      <c r="C28" s="75"/>
      <c r="D28" s="75"/>
      <c r="E28" s="75"/>
      <c r="F28" s="76"/>
      <c r="G28" s="65">
        <f>SUM(G5:G27)</f>
        <v>0</v>
      </c>
    </row>
    <row r="29" spans="1:7" ht="13.5" thickTop="1">
      <c r="A29" s="73"/>
      <c r="B29" s="73"/>
      <c r="C29" s="73"/>
      <c r="D29" s="73"/>
      <c r="E29" s="73"/>
      <c r="F29" s="73"/>
      <c r="G29" s="3"/>
    </row>
    <row r="30" spans="1:8" ht="25.5" customHeight="1">
      <c r="A30" s="73"/>
      <c r="B30" s="73"/>
      <c r="C30" s="73"/>
      <c r="D30" s="73"/>
      <c r="E30" s="73"/>
      <c r="F30" s="73"/>
      <c r="G30" s="3"/>
      <c r="H30" s="5"/>
    </row>
    <row r="31" spans="1:8" ht="89.25" customHeight="1">
      <c r="A31" s="4"/>
      <c r="B31" s="5"/>
      <c r="C31" s="5"/>
      <c r="D31" s="5"/>
      <c r="E31" s="10"/>
      <c r="F31" s="7"/>
      <c r="G31" s="13"/>
      <c r="H31" s="5"/>
    </row>
    <row r="32" spans="1:8" ht="12.75">
      <c r="A32" s="4"/>
      <c r="B32" s="4"/>
      <c r="C32" s="4"/>
      <c r="D32" s="4"/>
      <c r="E32" s="4"/>
      <c r="F32" s="4"/>
      <c r="G32" s="12"/>
      <c r="H32" s="4"/>
    </row>
    <row r="33" spans="1:8" ht="12.75">
      <c r="A33" s="4"/>
      <c r="B33" s="8"/>
      <c r="C33" s="8"/>
      <c r="D33" s="9"/>
      <c r="E33" s="8"/>
      <c r="F33" s="8"/>
      <c r="G33" s="8"/>
      <c r="H33" s="8"/>
    </row>
    <row r="34" spans="1:8" ht="12.75">
      <c r="A34" s="4"/>
      <c r="B34" s="8"/>
      <c r="C34" s="8"/>
      <c r="D34" s="8"/>
      <c r="E34" s="8"/>
      <c r="F34" s="8"/>
      <c r="G34" s="8"/>
      <c r="H34" s="8"/>
    </row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4"/>
      <c r="B38" s="8"/>
      <c r="C38" s="8"/>
      <c r="D38" s="8"/>
      <c r="E38" s="8"/>
      <c r="F38" s="8"/>
      <c r="G38" s="8"/>
      <c r="H38" s="8"/>
    </row>
    <row r="39" spans="1:8" ht="12.75">
      <c r="A39" s="4"/>
      <c r="B39" s="8"/>
      <c r="C39" s="8"/>
      <c r="D39" s="8"/>
      <c r="E39" s="8"/>
      <c r="F39" s="8"/>
      <c r="G39" s="8"/>
      <c r="H39" s="8"/>
    </row>
  </sheetData>
  <sheetProtection password="D28C" sheet="1" selectLockedCells="1"/>
  <protectedRanges>
    <protectedRange sqref="E21 E18 E15 E5:E7 E10:E12 E24:E27" name="Oblast1"/>
  </protectedRanges>
  <mergeCells count="10">
    <mergeCell ref="A2:G2"/>
    <mergeCell ref="A13:G13"/>
    <mergeCell ref="A16:G16"/>
    <mergeCell ref="A19:G19"/>
    <mergeCell ref="A3:G3"/>
    <mergeCell ref="A30:F30"/>
    <mergeCell ref="A29:F29"/>
    <mergeCell ref="A28:F28"/>
    <mergeCell ref="A8:B8"/>
    <mergeCell ref="A22:G22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44.140625" style="0" customWidth="1"/>
    <col min="2" max="2" width="8.8515625" style="0" customWidth="1"/>
    <col min="3" max="3" width="11.00390625" style="0" customWidth="1"/>
    <col min="4" max="4" width="20.8515625" style="0" customWidth="1"/>
    <col min="5" max="5" width="15.8515625" style="0" customWidth="1"/>
    <col min="6" max="6" width="22.7109375" style="0" customWidth="1"/>
    <col min="7" max="7" width="26.28125" style="0" customWidth="1"/>
    <col min="8" max="8" width="14.8515625" style="0" customWidth="1"/>
  </cols>
  <sheetData>
    <row r="1" ht="15.75" thickBot="1">
      <c r="A1" s="52" t="s">
        <v>51</v>
      </c>
    </row>
    <row r="2" spans="1:7" ht="17.25" thickBot="1" thickTop="1">
      <c r="A2" s="69" t="s">
        <v>17</v>
      </c>
      <c r="B2" s="70"/>
      <c r="C2" s="70"/>
      <c r="D2" s="70"/>
      <c r="E2" s="70"/>
      <c r="F2" s="70"/>
      <c r="G2" s="71"/>
    </row>
    <row r="3" spans="1:7" ht="15.75" thickBot="1">
      <c r="A3" s="67" t="s">
        <v>35</v>
      </c>
      <c r="B3" s="68"/>
      <c r="C3" s="68"/>
      <c r="D3" s="68"/>
      <c r="E3" s="68"/>
      <c r="F3" s="68"/>
      <c r="G3" s="72"/>
    </row>
    <row r="4" spans="1:7" ht="15.75" thickBot="1">
      <c r="A4" s="14" t="s">
        <v>1</v>
      </c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</v>
      </c>
      <c r="G4" s="16" t="s">
        <v>27</v>
      </c>
    </row>
    <row r="5" spans="1:7" ht="42.75">
      <c r="A5" s="17" t="s">
        <v>24</v>
      </c>
      <c r="B5" s="18" t="s">
        <v>0</v>
      </c>
      <c r="C5" s="19">
        <v>10</v>
      </c>
      <c r="D5" s="19">
        <f>C5*31</f>
        <v>310</v>
      </c>
      <c r="E5" s="90">
        <v>0</v>
      </c>
      <c r="F5" s="91">
        <f>E5*D5</f>
        <v>0</v>
      </c>
      <c r="G5" s="92">
        <f>F5*8</f>
        <v>0</v>
      </c>
    </row>
    <row r="6" spans="1:7" ht="42.75">
      <c r="A6" s="20" t="s">
        <v>25</v>
      </c>
      <c r="B6" s="21" t="s">
        <v>0</v>
      </c>
      <c r="C6" s="22">
        <v>50</v>
      </c>
      <c r="D6" s="22">
        <f>C6*31</f>
        <v>1550</v>
      </c>
      <c r="E6" s="93">
        <v>0</v>
      </c>
      <c r="F6" s="94">
        <f>E6*D6</f>
        <v>0</v>
      </c>
      <c r="G6" s="95">
        <f>F6*8</f>
        <v>0</v>
      </c>
    </row>
    <row r="7" spans="1:7" ht="29.25" thickBot="1">
      <c r="A7" s="20" t="s">
        <v>3</v>
      </c>
      <c r="B7" s="21" t="s">
        <v>0</v>
      </c>
      <c r="C7" s="22">
        <v>5</v>
      </c>
      <c r="D7" s="22">
        <f>C7*31</f>
        <v>155</v>
      </c>
      <c r="E7" s="93">
        <v>0</v>
      </c>
      <c r="F7" s="94">
        <f>E7*D7</f>
        <v>0</v>
      </c>
      <c r="G7" s="95">
        <f>F7*8</f>
        <v>0</v>
      </c>
    </row>
    <row r="8" spans="1:7" ht="13.5" customHeight="1" thickBot="1">
      <c r="A8" s="67" t="s">
        <v>21</v>
      </c>
      <c r="B8" s="68"/>
      <c r="C8" s="68"/>
      <c r="D8" s="68"/>
      <c r="E8" s="68"/>
      <c r="F8" s="68"/>
      <c r="G8" s="72"/>
    </row>
    <row r="9" spans="1:7" ht="15.75" thickBot="1">
      <c r="A9" s="14" t="s">
        <v>1</v>
      </c>
      <c r="B9" s="15" t="s">
        <v>29</v>
      </c>
      <c r="C9" s="15" t="s">
        <v>30</v>
      </c>
      <c r="D9" s="15" t="s">
        <v>31</v>
      </c>
      <c r="E9" s="15" t="s">
        <v>32</v>
      </c>
      <c r="F9" s="15" t="s">
        <v>2</v>
      </c>
      <c r="G9" s="16" t="s">
        <v>27</v>
      </c>
    </row>
    <row r="10" spans="1:7" ht="42.75">
      <c r="A10" s="17" t="s">
        <v>24</v>
      </c>
      <c r="B10" s="18" t="s">
        <v>0</v>
      </c>
      <c r="C10" s="19">
        <v>10</v>
      </c>
      <c r="D10" s="24">
        <f>C10*13</f>
        <v>130</v>
      </c>
      <c r="E10" s="90">
        <v>0</v>
      </c>
      <c r="F10" s="91">
        <f>E10*D10</f>
        <v>0</v>
      </c>
      <c r="G10" s="92">
        <f>F10*4</f>
        <v>0</v>
      </c>
    </row>
    <row r="11" spans="1:7" ht="42.75">
      <c r="A11" s="20" t="s">
        <v>25</v>
      </c>
      <c r="B11" s="21" t="s">
        <v>0</v>
      </c>
      <c r="C11" s="22">
        <v>50</v>
      </c>
      <c r="D11" s="25">
        <f>C11*13</f>
        <v>650</v>
      </c>
      <c r="E11" s="93">
        <v>0</v>
      </c>
      <c r="F11" s="94">
        <f>E11*D11</f>
        <v>0</v>
      </c>
      <c r="G11" s="95">
        <f>F11*4</f>
        <v>0</v>
      </c>
    </row>
    <row r="12" spans="1:7" ht="29.25" thickBot="1">
      <c r="A12" s="20" t="s">
        <v>3</v>
      </c>
      <c r="B12" s="21" t="s">
        <v>0</v>
      </c>
      <c r="C12" s="22">
        <v>5</v>
      </c>
      <c r="D12" s="25">
        <f>C12*13</f>
        <v>65</v>
      </c>
      <c r="E12" s="93">
        <v>0</v>
      </c>
      <c r="F12" s="94">
        <f>E12*D12</f>
        <v>0</v>
      </c>
      <c r="G12" s="95">
        <f>F12*4</f>
        <v>0</v>
      </c>
    </row>
    <row r="13" spans="1:7" ht="13.5" customHeight="1" thickBot="1">
      <c r="A13" s="67" t="s">
        <v>33</v>
      </c>
      <c r="B13" s="68"/>
      <c r="C13" s="68"/>
      <c r="D13" s="68"/>
      <c r="E13" s="68"/>
      <c r="F13" s="68"/>
      <c r="G13" s="72"/>
    </row>
    <row r="14" spans="1:7" ht="15.75" thickBot="1">
      <c r="A14" s="14" t="s">
        <v>1</v>
      </c>
      <c r="B14" s="15" t="s">
        <v>29</v>
      </c>
      <c r="C14" s="15" t="s">
        <v>30</v>
      </c>
      <c r="D14" s="15" t="s">
        <v>31</v>
      </c>
      <c r="E14" s="15" t="s">
        <v>32</v>
      </c>
      <c r="F14" s="15" t="s">
        <v>2</v>
      </c>
      <c r="G14" s="16" t="s">
        <v>27</v>
      </c>
    </row>
    <row r="15" spans="1:7" ht="43.5" thickBot="1">
      <c r="A15" s="26" t="s">
        <v>6</v>
      </c>
      <c r="B15" s="27" t="s">
        <v>0</v>
      </c>
      <c r="C15" s="28">
        <v>4</v>
      </c>
      <c r="D15" s="28">
        <f>C15*4.5*2</f>
        <v>36</v>
      </c>
      <c r="E15" s="100">
        <v>0</v>
      </c>
      <c r="F15" s="101">
        <f>E15*D15</f>
        <v>0</v>
      </c>
      <c r="G15" s="102">
        <f>F15*8</f>
        <v>0</v>
      </c>
    </row>
    <row r="16" spans="1:7" ht="13.5" customHeight="1" thickBot="1">
      <c r="A16" s="67" t="s">
        <v>34</v>
      </c>
      <c r="B16" s="68"/>
      <c r="C16" s="68"/>
      <c r="D16" s="68"/>
      <c r="E16" s="68"/>
      <c r="F16" s="68"/>
      <c r="G16" s="72"/>
    </row>
    <row r="17" spans="1:7" ht="15.75" thickBot="1">
      <c r="A17" s="14" t="s">
        <v>1</v>
      </c>
      <c r="B17" s="15" t="s">
        <v>29</v>
      </c>
      <c r="C17" s="15" t="s">
        <v>30</v>
      </c>
      <c r="D17" s="15" t="s">
        <v>31</v>
      </c>
      <c r="E17" s="15" t="s">
        <v>32</v>
      </c>
      <c r="F17" s="15" t="s">
        <v>2</v>
      </c>
      <c r="G17" s="16" t="s">
        <v>27</v>
      </c>
    </row>
    <row r="18" spans="1:7" ht="43.5" thickBot="1">
      <c r="A18" s="29" t="s">
        <v>6</v>
      </c>
      <c r="B18" s="30" t="s">
        <v>0</v>
      </c>
      <c r="C18" s="31">
        <v>4</v>
      </c>
      <c r="D18" s="31">
        <f>C18*4.5</f>
        <v>18</v>
      </c>
      <c r="E18" s="103">
        <v>0</v>
      </c>
      <c r="F18" s="104">
        <f>E18*D18</f>
        <v>0</v>
      </c>
      <c r="G18" s="105">
        <f>F18*4</f>
        <v>0</v>
      </c>
    </row>
    <row r="19" spans="1:7" ht="15.75" thickBot="1">
      <c r="A19" s="67" t="s">
        <v>7</v>
      </c>
      <c r="B19" s="68"/>
      <c r="C19" s="68"/>
      <c r="D19" s="68"/>
      <c r="E19" s="68"/>
      <c r="F19" s="68"/>
      <c r="G19" s="72"/>
    </row>
    <row r="20" spans="1:7" ht="15.75" thickBot="1">
      <c r="A20" s="14" t="s">
        <v>1</v>
      </c>
      <c r="B20" s="15" t="s">
        <v>29</v>
      </c>
      <c r="C20" s="15" t="s">
        <v>30</v>
      </c>
      <c r="D20" s="15" t="s">
        <v>31</v>
      </c>
      <c r="E20" s="15" t="s">
        <v>32</v>
      </c>
      <c r="F20" s="15" t="s">
        <v>2</v>
      </c>
      <c r="G20" s="16" t="s">
        <v>27</v>
      </c>
    </row>
    <row r="21" spans="1:7" ht="29.25" thickBot="1">
      <c r="A21" s="17" t="s">
        <v>26</v>
      </c>
      <c r="B21" s="37" t="s">
        <v>0</v>
      </c>
      <c r="C21" s="19">
        <f>C10+C11+C12</f>
        <v>65</v>
      </c>
      <c r="D21" s="38">
        <f>C21*0.25</f>
        <v>16.25</v>
      </c>
      <c r="E21" s="109">
        <v>0</v>
      </c>
      <c r="F21" s="110">
        <f>D21*E21</f>
        <v>0</v>
      </c>
      <c r="G21" s="111">
        <f>F21*12</f>
        <v>0</v>
      </c>
    </row>
    <row r="22" spans="1:7" ht="15.75" thickBot="1">
      <c r="A22" s="67" t="s">
        <v>8</v>
      </c>
      <c r="B22" s="68"/>
      <c r="C22" s="68"/>
      <c r="D22" s="68"/>
      <c r="E22" s="68"/>
      <c r="F22" s="68"/>
      <c r="G22" s="72"/>
    </row>
    <row r="23" spans="1:7" ht="15.75" thickBot="1">
      <c r="A23" s="14" t="s">
        <v>1</v>
      </c>
      <c r="B23" s="15" t="s">
        <v>29</v>
      </c>
      <c r="C23" s="15" t="s">
        <v>30</v>
      </c>
      <c r="D23" s="15" t="s">
        <v>31</v>
      </c>
      <c r="E23" s="15" t="s">
        <v>32</v>
      </c>
      <c r="F23" s="15" t="s">
        <v>2</v>
      </c>
      <c r="G23" s="16" t="s">
        <v>27</v>
      </c>
    </row>
    <row r="24" spans="1:7" ht="28.5">
      <c r="A24" s="20" t="s">
        <v>9</v>
      </c>
      <c r="B24" s="39" t="s">
        <v>0</v>
      </c>
      <c r="C24" s="40">
        <v>10</v>
      </c>
      <c r="D24" s="40">
        <f>C24*5</f>
        <v>50</v>
      </c>
      <c r="E24" s="112">
        <v>0</v>
      </c>
      <c r="F24" s="113">
        <f>E24*D24</f>
        <v>0</v>
      </c>
      <c r="G24" s="114">
        <f>F24*12</f>
        <v>0</v>
      </c>
    </row>
    <row r="25" spans="1:7" ht="42.75">
      <c r="A25" s="20" t="s">
        <v>10</v>
      </c>
      <c r="B25" s="39" t="s">
        <v>0</v>
      </c>
      <c r="C25" s="40">
        <v>50</v>
      </c>
      <c r="D25" s="40">
        <f>C25*5</f>
        <v>250</v>
      </c>
      <c r="E25" s="112">
        <v>0</v>
      </c>
      <c r="F25" s="113">
        <f>E25*D25</f>
        <v>0</v>
      </c>
      <c r="G25" s="114">
        <f>F25*12</f>
        <v>0</v>
      </c>
    </row>
    <row r="26" spans="1:7" ht="28.5">
      <c r="A26" s="41" t="s">
        <v>11</v>
      </c>
      <c r="B26" s="39" t="s">
        <v>0</v>
      </c>
      <c r="C26" s="40">
        <v>5</v>
      </c>
      <c r="D26" s="40">
        <f>C26*5</f>
        <v>25</v>
      </c>
      <c r="E26" s="112">
        <v>0</v>
      </c>
      <c r="F26" s="113">
        <f>E26*D26</f>
        <v>0</v>
      </c>
      <c r="G26" s="114">
        <f>F26*12</f>
        <v>0</v>
      </c>
    </row>
    <row r="27" spans="1:7" ht="28.5">
      <c r="A27" s="49" t="s">
        <v>12</v>
      </c>
      <c r="B27" s="50" t="s">
        <v>0</v>
      </c>
      <c r="C27" s="51">
        <f>C21+C18</f>
        <v>69</v>
      </c>
      <c r="D27" s="51">
        <f>C27*1</f>
        <v>69</v>
      </c>
      <c r="E27" s="119">
        <v>0</v>
      </c>
      <c r="F27" s="120">
        <f>D27*E27</f>
        <v>0</v>
      </c>
      <c r="G27" s="121">
        <f>F27*12</f>
        <v>0</v>
      </c>
    </row>
    <row r="28" spans="1:7" ht="15" thickBot="1">
      <c r="A28" s="43" t="s">
        <v>22</v>
      </c>
      <c r="B28" s="44" t="s">
        <v>23</v>
      </c>
      <c r="C28" s="45">
        <v>120</v>
      </c>
      <c r="D28" s="45">
        <f>C28*1</f>
        <v>120</v>
      </c>
      <c r="E28" s="116">
        <v>0</v>
      </c>
      <c r="F28" s="117">
        <f>D28*E28</f>
        <v>0</v>
      </c>
      <c r="G28" s="118">
        <f>F28*12</f>
        <v>0</v>
      </c>
    </row>
    <row r="29" spans="1:7" ht="15.75" thickBot="1">
      <c r="A29" s="74" t="s">
        <v>28</v>
      </c>
      <c r="B29" s="75"/>
      <c r="C29" s="75"/>
      <c r="D29" s="75"/>
      <c r="E29" s="75"/>
      <c r="F29" s="76"/>
      <c r="G29" s="65">
        <f>G5+G6+G7+G10+G11+G12+G15+G18+G21+G24+G25+G26+G27+G28</f>
        <v>0</v>
      </c>
    </row>
    <row r="30" spans="1:7" ht="13.5" thickTop="1">
      <c r="A30" s="73"/>
      <c r="B30" s="73"/>
      <c r="C30" s="73"/>
      <c r="D30" s="73"/>
      <c r="E30" s="73"/>
      <c r="F30" s="73"/>
      <c r="G30" s="3"/>
    </row>
    <row r="31" spans="1:8" ht="25.5" customHeight="1">
      <c r="A31" s="73"/>
      <c r="B31" s="73"/>
      <c r="C31" s="73"/>
      <c r="D31" s="73"/>
      <c r="E31" s="73"/>
      <c r="F31" s="73"/>
      <c r="G31" s="3"/>
      <c r="H31" s="5"/>
    </row>
    <row r="32" spans="1:8" ht="89.25" customHeight="1">
      <c r="A32" s="4"/>
      <c r="B32" s="5"/>
      <c r="C32" s="5"/>
      <c r="D32" s="5"/>
      <c r="E32" s="10"/>
      <c r="F32" s="7"/>
      <c r="G32" s="13"/>
      <c r="H32" s="5"/>
    </row>
    <row r="33" spans="1:8" ht="12.75">
      <c r="A33" s="4"/>
      <c r="B33" s="4"/>
      <c r="C33" s="4"/>
      <c r="D33" s="4"/>
      <c r="E33" s="4"/>
      <c r="F33" s="4"/>
      <c r="G33" s="12"/>
      <c r="H33" s="4"/>
    </row>
    <row r="34" spans="1:8" ht="12.75">
      <c r="A34" s="4"/>
      <c r="B34" s="8"/>
      <c r="C34" s="8"/>
      <c r="D34" s="9"/>
      <c r="E34" s="8"/>
      <c r="F34" s="8"/>
      <c r="G34" s="8"/>
      <c r="H34" s="8"/>
    </row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4"/>
      <c r="B38" s="8"/>
      <c r="C38" s="8"/>
      <c r="D38" s="8"/>
      <c r="E38" s="8"/>
      <c r="F38" s="8"/>
      <c r="G38" s="8"/>
      <c r="H38" s="8"/>
    </row>
    <row r="39" spans="1:8" ht="12.75">
      <c r="A39" s="4"/>
      <c r="B39" s="8"/>
      <c r="C39" s="8"/>
      <c r="D39" s="8"/>
      <c r="E39" s="8"/>
      <c r="F39" s="8"/>
      <c r="G39" s="8"/>
      <c r="H39" s="8"/>
    </row>
    <row r="40" spans="1:8" ht="12.75">
      <c r="A40" s="4"/>
      <c r="B40" s="8"/>
      <c r="C40" s="8"/>
      <c r="D40" s="8"/>
      <c r="E40" s="8"/>
      <c r="F40" s="8"/>
      <c r="G40" s="8"/>
      <c r="H40" s="8"/>
    </row>
  </sheetData>
  <sheetProtection password="D28C" sheet="1" selectLockedCells="1"/>
  <protectedRanges>
    <protectedRange sqref="E24:E28" name="Oblast6"/>
    <protectedRange sqref="E21" name="Oblast5"/>
    <protectedRange sqref="E18" name="Oblast4"/>
    <protectedRange sqref="E15" name="Oblast3"/>
    <protectedRange sqref="E10:E12" name="Oblast2"/>
    <protectedRange sqref="E5:E7" name="Oblast1"/>
  </protectedRanges>
  <mergeCells count="10">
    <mergeCell ref="A2:G2"/>
    <mergeCell ref="A8:G8"/>
    <mergeCell ref="A13:G13"/>
    <mergeCell ref="A16:G16"/>
    <mergeCell ref="A3:G3"/>
    <mergeCell ref="A31:F31"/>
    <mergeCell ref="A30:F30"/>
    <mergeCell ref="A29:F29"/>
    <mergeCell ref="A19:G19"/>
    <mergeCell ref="A22:G22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5.8515625" style="0" customWidth="1"/>
    <col min="2" max="4" width="20.140625" style="0" customWidth="1"/>
    <col min="5" max="5" width="22.28125" style="0" customWidth="1"/>
    <col min="6" max="6" width="20.140625" style="0" bestFit="1" customWidth="1"/>
    <col min="7" max="8" width="20.140625" style="0" customWidth="1"/>
    <col min="9" max="9" width="14.28125" style="0" bestFit="1" customWidth="1"/>
  </cols>
  <sheetData>
    <row r="1" spans="1:8" ht="15.75">
      <c r="A1" s="128" t="s">
        <v>52</v>
      </c>
      <c r="B1" s="129"/>
      <c r="C1" s="129"/>
      <c r="D1" s="130"/>
      <c r="E1" s="130"/>
      <c r="F1" s="130"/>
      <c r="G1" s="130"/>
      <c r="H1" s="131"/>
    </row>
    <row r="2" spans="1:8" ht="16.5" thickBot="1">
      <c r="A2" s="132" t="s">
        <v>44</v>
      </c>
      <c r="B2" s="133"/>
      <c r="C2" s="133"/>
      <c r="D2" s="134"/>
      <c r="E2" s="134"/>
      <c r="F2" s="134"/>
      <c r="G2" s="134"/>
      <c r="H2" s="135"/>
    </row>
    <row r="3" spans="1:8" ht="13.5" thickBot="1">
      <c r="A3" s="136"/>
      <c r="B3" s="136"/>
      <c r="C3" s="136"/>
      <c r="D3" s="137"/>
      <c r="E3" s="136"/>
      <c r="F3" s="136"/>
      <c r="G3" s="136"/>
      <c r="H3" s="136"/>
    </row>
    <row r="4" spans="1:11" ht="55.5" customHeight="1" thickBot="1">
      <c r="A4" s="138"/>
      <c r="B4" s="139" t="s">
        <v>14</v>
      </c>
      <c r="C4" s="139" t="s">
        <v>13</v>
      </c>
      <c r="D4" s="139" t="s">
        <v>15</v>
      </c>
      <c r="E4" s="139" t="s">
        <v>16</v>
      </c>
      <c r="F4" s="139" t="s">
        <v>19</v>
      </c>
      <c r="G4" s="139" t="s">
        <v>18</v>
      </c>
      <c r="H4" s="139" t="s">
        <v>17</v>
      </c>
      <c r="K4" s="1"/>
    </row>
    <row r="5" spans="1:9" ht="24.75" customHeight="1" thickBot="1">
      <c r="A5" s="140" t="s">
        <v>37</v>
      </c>
      <c r="B5" s="141">
        <f>'1. LETENSKE SADY'!G31</f>
        <v>0</v>
      </c>
      <c r="C5" s="141">
        <f>'2. KOMPLEX ZAHRAD VRCHU PETŘÍNA'!G31</f>
        <v>0</v>
      </c>
      <c r="D5" s="141">
        <f>'3. ZAHRADA KINSKÝCH'!G26</f>
        <v>0</v>
      </c>
      <c r="E5" s="141">
        <f>'4. HRADČANSKÉ NÁMĚSTÍ'!G17</f>
        <v>0</v>
      </c>
      <c r="F5" s="141">
        <f>'5. KRÁLOVSKÁ OBORA STROMOVKA'!G40</f>
        <v>0</v>
      </c>
      <c r="G5" s="141">
        <f>'6. VRCH VÍTKOV'!G28</f>
        <v>0</v>
      </c>
      <c r="H5" s="141">
        <f>'7. OBORA HVĚZDA'!G29</f>
        <v>0</v>
      </c>
      <c r="I5" s="2"/>
    </row>
    <row r="6" spans="1:8" ht="19.5" customHeight="1" thickBot="1">
      <c r="A6" s="142" t="s">
        <v>38</v>
      </c>
      <c r="B6" s="143"/>
      <c r="C6" s="143"/>
      <c r="D6" s="143"/>
      <c r="E6" s="143"/>
      <c r="F6" s="143"/>
      <c r="G6" s="144"/>
      <c r="H6" s="145">
        <f>SUM(B5:H5)</f>
        <v>0</v>
      </c>
    </row>
    <row r="7" spans="1:9" ht="12.75">
      <c r="A7" s="136"/>
      <c r="B7" s="136"/>
      <c r="C7" s="136"/>
      <c r="D7" s="136"/>
      <c r="E7" s="136"/>
      <c r="F7" s="136"/>
      <c r="G7" s="136"/>
      <c r="H7" s="136"/>
      <c r="I7" s="2"/>
    </row>
    <row r="8" spans="1:9" ht="12.75">
      <c r="A8" s="136"/>
      <c r="B8" s="136"/>
      <c r="C8" s="136"/>
      <c r="D8" s="136"/>
      <c r="E8" s="136"/>
      <c r="F8" s="136"/>
      <c r="G8" s="136"/>
      <c r="H8" s="136"/>
      <c r="I8" s="2"/>
    </row>
    <row r="9" spans="1:9" ht="12.75">
      <c r="A9" s="136"/>
      <c r="B9" s="136"/>
      <c r="C9" s="136"/>
      <c r="D9" s="136"/>
      <c r="E9" s="136"/>
      <c r="F9" s="136"/>
      <c r="G9" s="136"/>
      <c r="H9" s="136"/>
      <c r="I9" s="2"/>
    </row>
    <row r="10" spans="1:9" ht="13.5" customHeight="1">
      <c r="A10" s="136"/>
      <c r="B10" s="136"/>
      <c r="C10" s="136"/>
      <c r="D10" s="136"/>
      <c r="E10" s="136"/>
      <c r="F10" s="136"/>
      <c r="G10" s="136"/>
      <c r="H10" s="136"/>
      <c r="I10" s="2"/>
    </row>
    <row r="11" spans="1:9" ht="13.5" customHeight="1">
      <c r="A11" s="136"/>
      <c r="B11" s="136"/>
      <c r="C11" s="136"/>
      <c r="D11" s="136"/>
      <c r="E11" s="136"/>
      <c r="F11" s="136"/>
      <c r="G11" s="136"/>
      <c r="H11" s="136"/>
      <c r="I11" s="2"/>
    </row>
    <row r="12" spans="1:8" ht="15">
      <c r="A12" s="136"/>
      <c r="B12" s="136"/>
      <c r="C12" s="136"/>
      <c r="D12" s="136"/>
      <c r="E12" s="137"/>
      <c r="F12" s="137"/>
      <c r="G12" s="146"/>
      <c r="H12" s="146"/>
    </row>
    <row r="13" spans="1:8" ht="15">
      <c r="A13" s="136"/>
      <c r="B13" s="136"/>
      <c r="C13" s="136"/>
      <c r="D13" s="136"/>
      <c r="E13" s="136"/>
      <c r="F13" s="136"/>
      <c r="G13" s="147" t="s">
        <v>39</v>
      </c>
      <c r="H13" s="147"/>
    </row>
    <row r="14" spans="1:8" ht="12.75">
      <c r="A14" s="136"/>
      <c r="B14" s="136"/>
      <c r="C14" s="136"/>
      <c r="D14" s="136"/>
      <c r="E14" s="136"/>
      <c r="F14" s="136"/>
      <c r="G14" s="136"/>
      <c r="H14" s="136"/>
    </row>
    <row r="16" ht="12.75">
      <c r="G16" s="1"/>
    </row>
    <row r="37" ht="12.75">
      <c r="H37" s="64"/>
    </row>
  </sheetData>
  <sheetProtection password="D28C" sheet="1" objects="1" scenarios="1" selectLockedCells="1"/>
  <mergeCells count="2">
    <mergeCell ref="A6:G6"/>
    <mergeCell ref="G13:H13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Holzbachova</cp:lastModifiedBy>
  <cp:lastPrinted>2017-05-24T12:23:03Z</cp:lastPrinted>
  <dcterms:created xsi:type="dcterms:W3CDTF">2015-04-14T07:43:00Z</dcterms:created>
  <dcterms:modified xsi:type="dcterms:W3CDTF">2017-05-24T14:19:58Z</dcterms:modified>
  <cp:category/>
  <cp:version/>
  <cp:contentType/>
  <cp:contentStatus/>
</cp:coreProperties>
</file>