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ouhrnný list" sheetId="1" r:id="rId1"/>
    <sheet name="rozpočet" sheetId="2" r:id="rId2"/>
  </sheets>
  <definedNames>
    <definedName name="_xlnm.Print_Area" localSheetId="1">'rozpočet'!$A$1:$I$208</definedName>
  </definedNames>
  <calcPr fullCalcOnLoad="1"/>
</workbook>
</file>

<file path=xl/sharedStrings.xml><?xml version="1.0" encoding="utf-8"?>
<sst xmlns="http://schemas.openxmlformats.org/spreadsheetml/2006/main" count="672" uniqueCount="351">
  <si>
    <t>přesun hmot v rámci staveniště + mimostaveništní doprava v rámci mezidoponií; soubor</t>
  </si>
  <si>
    <t>S</t>
  </si>
  <si>
    <t>m3</t>
  </si>
  <si>
    <t>m2</t>
  </si>
  <si>
    <t>bm</t>
  </si>
  <si>
    <t>ks</t>
  </si>
  <si>
    <t>prolití výsadbové jámy vodou, 100l</t>
  </si>
  <si>
    <t>cena celkem/Kč</t>
  </si>
  <si>
    <t>jedn.cena/Kč</t>
  </si>
  <si>
    <t>m.j.</t>
  </si>
  <si>
    <t>počet m.j.</t>
  </si>
  <si>
    <t>doprava</t>
  </si>
  <si>
    <t>odvoz</t>
  </si>
  <si>
    <t>voda</t>
  </si>
  <si>
    <t>štěrk</t>
  </si>
  <si>
    <t>geotextilie</t>
  </si>
  <si>
    <t>sondy</t>
  </si>
  <si>
    <t>substrát</t>
  </si>
  <si>
    <t>umístětí stromu s balem do výsadbové jámy, vyvýškování, vycentrování</t>
  </si>
  <si>
    <t>zálivka vysazeného stromu vodou, 100l</t>
  </si>
  <si>
    <t xml:space="preserve">kůly a příčky </t>
  </si>
  <si>
    <t>štěrkopísek</t>
  </si>
  <si>
    <t>výchovný řez (v případě potřeby)</t>
  </si>
  <si>
    <t>C</t>
  </si>
  <si>
    <t>E</t>
  </si>
  <si>
    <t>A</t>
  </si>
  <si>
    <t>B</t>
  </si>
  <si>
    <t xml:space="preserve">odborný povýsadbový řez, ošetření poškozených částí stromu </t>
  </si>
  <si>
    <t>kostky</t>
  </si>
  <si>
    <t>beton+štěrk</t>
  </si>
  <si>
    <t>odsouhlasená směs"propustný mlat", frakce fr. 0-8mm</t>
  </si>
  <si>
    <t>183 10-1324</t>
  </si>
  <si>
    <t>184 10-2116</t>
  </si>
  <si>
    <t>184 91-1111</t>
  </si>
  <si>
    <t>185 80-4213</t>
  </si>
  <si>
    <t>185 80-3411</t>
  </si>
  <si>
    <t>oplocení</t>
  </si>
  <si>
    <t>mobilní oplocení / půjčovné</t>
  </si>
  <si>
    <t>žulová kostka 15-25x15x15cm</t>
  </si>
  <si>
    <t>přesné vytyčení vysazovaného stromu, stromové mísy a výsadbové jámy dle projektové dokumentace</t>
  </si>
  <si>
    <t>zajištění výsadbové jámy v průběhu výkopových prací pomocí mobilního oplocení určeného k tomuto účelu, soubor</t>
  </si>
  <si>
    <t>cena celkem</t>
  </si>
  <si>
    <t>A.1.1</t>
  </si>
  <si>
    <t>A.1.2</t>
  </si>
  <si>
    <t>A.3.1</t>
  </si>
  <si>
    <t>A.3.2</t>
  </si>
  <si>
    <t>A.1</t>
  </si>
  <si>
    <t>A.1.3</t>
  </si>
  <si>
    <t>A.1.4</t>
  </si>
  <si>
    <t>A.1.5</t>
  </si>
  <si>
    <t>A.1.6</t>
  </si>
  <si>
    <t>A.1.7</t>
  </si>
  <si>
    <t>A.1.8</t>
  </si>
  <si>
    <t>A.1.9</t>
  </si>
  <si>
    <t>A.1.10</t>
  </si>
  <si>
    <t>A.1.11</t>
  </si>
  <si>
    <t>A.1.12</t>
  </si>
  <si>
    <t>A.1.13</t>
  </si>
  <si>
    <t>A.1.14</t>
  </si>
  <si>
    <t>A.1.15</t>
  </si>
  <si>
    <t>A.1.16</t>
  </si>
  <si>
    <t>A.1.17</t>
  </si>
  <si>
    <t>A.1.18</t>
  </si>
  <si>
    <t>A.1.19</t>
  </si>
  <si>
    <t>A.1.20</t>
  </si>
  <si>
    <t>A.1.21</t>
  </si>
  <si>
    <t>A.1.22</t>
  </si>
  <si>
    <t>A.1.23</t>
  </si>
  <si>
    <t>A.1.24</t>
  </si>
  <si>
    <t>A.1.25</t>
  </si>
  <si>
    <t>A.1.26</t>
  </si>
  <si>
    <t>A.2</t>
  </si>
  <si>
    <t>A.2.1</t>
  </si>
  <si>
    <t>ruční zdrsnění boků výsadbové jámy</t>
  </si>
  <si>
    <t>3ks dřevěný kůl-kulatina prům. 8cm, délka 300cm, s fazetou a špicí, transparentní impregnace; 12 ks dřevěná příčka-půlkulatina prům. 8cm, délka 60cm, transparentní impregnace; 24ks stavební hřeb, 100mm; soubor</t>
  </si>
  <si>
    <t xml:space="preserve">instalace tříbodového kotvícího zařízení ze 3 svislých kůlů a 12ti vodorovných příček; soubor </t>
  </si>
  <si>
    <t>B.1</t>
  </si>
  <si>
    <t>B.1.1</t>
  </si>
  <si>
    <t>C.1</t>
  </si>
  <si>
    <t>C.2</t>
  </si>
  <si>
    <t>C.2.1</t>
  </si>
  <si>
    <t>C.2.2</t>
  </si>
  <si>
    <t>C.2.3</t>
  </si>
  <si>
    <t>D</t>
  </si>
  <si>
    <t>D.1</t>
  </si>
  <si>
    <t>výchovný řez stromů, 1x ročně</t>
  </si>
  <si>
    <t>odstranění dřevěného kotvícího systému, začištění povrchu stromové mísy do původního stavu, po 3-4 letech</t>
  </si>
  <si>
    <t>dolpnění vrchní krycí pískové vrstvy stromové mísy, vrstva 5cm, ruční statické zhutnění, 1x (po 3 letech po výsadbě), prolití 50l vody</t>
  </si>
  <si>
    <t>F</t>
  </si>
  <si>
    <t>F.1</t>
  </si>
  <si>
    <t>F.2</t>
  </si>
  <si>
    <t>strom</t>
  </si>
  <si>
    <t>A.3</t>
  </si>
  <si>
    <t>rostlinný materiál - nově vysazované stromy vč. dovozu na místo stavby</t>
  </si>
  <si>
    <t>popis položky</t>
  </si>
  <si>
    <t>směs mlat</t>
  </si>
  <si>
    <t>uvázání stromu tříbodovým úvazkem - úvazkovým popruhem k dřevěným příčkám, ve výšce 150cm nad zemí</t>
  </si>
  <si>
    <t>výsadba nových stromů</t>
  </si>
  <si>
    <t>kód</t>
  </si>
  <si>
    <t>E.1</t>
  </si>
  <si>
    <t>E.1.1</t>
  </si>
  <si>
    <t>E.1.2</t>
  </si>
  <si>
    <t>E.1.3</t>
  </si>
  <si>
    <t>E.1.4</t>
  </si>
  <si>
    <t>E.1.5</t>
  </si>
  <si>
    <t>E.2</t>
  </si>
  <si>
    <t>E.2.1</t>
  </si>
  <si>
    <t>E.2.2</t>
  </si>
  <si>
    <t>E.2.3</t>
  </si>
  <si>
    <t>zálivka stromu vodou, 100l vody, 12x ročně</t>
  </si>
  <si>
    <t>odplevelování povrchu stromové mísy, 6x ročně (Ø plocha stromových mís 3,4 m2)</t>
  </si>
  <si>
    <t>převázání úvazků - znovuuvázání dřeviny s povolením úvazků, u všech jedinců, 1x ročně (v průběhu prvních 3 let)</t>
  </si>
  <si>
    <t>čištění povrchu stromové mísy - vymetení odpadků a nečistot, 15x ročně (Ø plocha stromových mís 3,4 m2)</t>
  </si>
  <si>
    <t>odstranění výmladků z kmene a kořenových výmladků, 2x ročně</t>
  </si>
  <si>
    <t>z toho cena za 1 rok / 1 strom</t>
  </si>
  <si>
    <t>cena za 5 let / 1 strom</t>
  </si>
  <si>
    <t>úvazkový popruh dle PD (černá kurta)</t>
  </si>
  <si>
    <t>kácení stromů a odstranění pařezů</t>
  </si>
  <si>
    <t>B.2</t>
  </si>
  <si>
    <t>rozvojová a udržovací péče - volný povrch stromové mísy - mlat</t>
  </si>
  <si>
    <t>112 10-3121</t>
  </si>
  <si>
    <t>pokácení stromu ve ztížených podmínkách o průměru kmene na řezné ploše pařezu 100-200mm</t>
  </si>
  <si>
    <t xml:space="preserve">odstranění pařezu o průměru pařezu na řezné ploše do 200mm </t>
  </si>
  <si>
    <t>112 20-1111</t>
  </si>
  <si>
    <t>vysypání povrchu stromové mísy mlatovou vrstvou, specifikace viz TZ, mocnost 5cm, ruční statické zhutnění, prolití 50l vody</t>
  </si>
  <si>
    <t xml:space="preserve">kácení stromů </t>
  </si>
  <si>
    <t>odstranění pařezů</t>
  </si>
  <si>
    <t>mlat</t>
  </si>
  <si>
    <t>geodetické zaměření a vytýčení sítí technické infrastruktury</t>
  </si>
  <si>
    <t>geodetické vytýčení navrhovaného stavu</t>
  </si>
  <si>
    <t>kpl</t>
  </si>
  <si>
    <t>úprava stávajících stromových mís</t>
  </si>
  <si>
    <t>B.3</t>
  </si>
  <si>
    <t>B.4</t>
  </si>
  <si>
    <t xml:space="preserve">odstranění povrchů </t>
  </si>
  <si>
    <t>obnova povrchů</t>
  </si>
  <si>
    <t>D.1.1</t>
  </si>
  <si>
    <t>D.2</t>
  </si>
  <si>
    <t>D.2.1</t>
  </si>
  <si>
    <t>E.3</t>
  </si>
  <si>
    <t>E.3.1</t>
  </si>
  <si>
    <t>E.3.2</t>
  </si>
  <si>
    <t>G</t>
  </si>
  <si>
    <t>G.1</t>
  </si>
  <si>
    <t>G.1.1</t>
  </si>
  <si>
    <t>G.1.2</t>
  </si>
  <si>
    <t>G.1.3</t>
  </si>
  <si>
    <t>G.1.4</t>
  </si>
  <si>
    <t>G.1.5</t>
  </si>
  <si>
    <t>G.1.6</t>
  </si>
  <si>
    <t>G.1.7</t>
  </si>
  <si>
    <t>G.1.8</t>
  </si>
  <si>
    <t>G.1.9</t>
  </si>
  <si>
    <t>G.1.10</t>
  </si>
  <si>
    <t>G.1.11</t>
  </si>
  <si>
    <t>H</t>
  </si>
  <si>
    <t>H.1</t>
  </si>
  <si>
    <t>prokořenitelné prostory</t>
  </si>
  <si>
    <t>zvětšení stromových mís na velikost - 2,5 x 1,5 m a 3,4 x 1,5 m</t>
  </si>
  <si>
    <t>vysypání dna výsadbové jámy drceným kamenivem fr. 0-64, vrstva 10cm</t>
  </si>
  <si>
    <t>kg</t>
  </si>
  <si>
    <t>nátěr</t>
  </si>
  <si>
    <t>A.1.27</t>
  </si>
  <si>
    <t>výsadba - otevřená stromová mísa - mlat - 2,5 x 1,5 m</t>
  </si>
  <si>
    <t>odstranění povrchů stromových mís</t>
  </si>
  <si>
    <t>vyjmutí stávajících dlažebních kostek, očištění pro znovupoužití, kostka lemu stromové mísy 15-25x15x15cm</t>
  </si>
  <si>
    <t>drcené kamenivo fr. 0-64, vrstva 10cm</t>
  </si>
  <si>
    <t>odsouhlasená směs "mlatová propustná vrstva", frakce fr. 0-8mm, mocnost 5cm; voda 50l</t>
  </si>
  <si>
    <t>substrát typ B (nutno započítat koeficient slehávání), vrstva 73cm</t>
  </si>
  <si>
    <t>vysypání výsadbové jámy substrátem typu B, vrstva 73cm, ruční statické hutnění po vrstvách 10cm</t>
  </si>
  <si>
    <t>vysypání výsadbové jámy substrátem typu A, vrstva 35cm, ruční statické hutnění po vrstvách 10cm</t>
  </si>
  <si>
    <t>instalace separační geotextilie mezi drenážní vrstvou a rostlým terénem, 3,75m2</t>
  </si>
  <si>
    <t>A.1.28</t>
  </si>
  <si>
    <t>A.1.29</t>
  </si>
  <si>
    <t>ektomykorhizní přípravek (typu Symbivit)</t>
  </si>
  <si>
    <t>půdní kondicioner (typu TerraCottem)</t>
  </si>
  <si>
    <t>vysypání povrchu stromové mísy směsí "mlatová propustná vrstva", mocnost 5cm, ruční statické zhutnění, prolití 50l vody</t>
  </si>
  <si>
    <t>substrát typ A (nutno započítat koeficient slehávání), vrstva 35cm</t>
  </si>
  <si>
    <t>odstranění vrchní vrstvy povrchu komunikace (asfalt), včetně řezání asfaltu na vytyčenou velikost stromové mísy (1 strom)</t>
  </si>
  <si>
    <t>hloubení prokořenitelného prostoru</t>
  </si>
  <si>
    <t xml:space="preserve">odstranění pařezů </t>
  </si>
  <si>
    <t>C.3</t>
  </si>
  <si>
    <t xml:space="preserve">mobilní oplocení </t>
  </si>
  <si>
    <t>kompletní realizace systému prokořenitelných buněk, včetně pracovních operací</t>
  </si>
  <si>
    <t>pronájem mobilního oplocení</t>
  </si>
  <si>
    <t xml:space="preserve">hloubení prokořenitelného prostoru </t>
  </si>
  <si>
    <t>C.2.4</t>
  </si>
  <si>
    <t>C.3.1</t>
  </si>
  <si>
    <t>C.3.2</t>
  </si>
  <si>
    <t>B.1.2</t>
  </si>
  <si>
    <t>B.3.1</t>
  </si>
  <si>
    <t>B.3.2</t>
  </si>
  <si>
    <t>B.3.3</t>
  </si>
  <si>
    <t>odstranění povrchů</t>
  </si>
  <si>
    <t xml:space="preserve">drcené kamenivo fr. 32-64mm </t>
  </si>
  <si>
    <t>hadice typu Flexibil průměr 100mm, délka 3,5m, vysypaný typem Liapor fr. 8-16mm</t>
  </si>
  <si>
    <t>hnojení přidáním hnojiva typu Osmocote 12-14 do substrátu typu A, 0,5kg/m3</t>
  </si>
  <si>
    <t>hnojivo (typu Osmocote; 12-14; 0,5kg/m3)</t>
  </si>
  <si>
    <t>A.1.30</t>
  </si>
  <si>
    <t>A.1.31</t>
  </si>
  <si>
    <t>A.1.32</t>
  </si>
  <si>
    <t>A.1.33</t>
  </si>
  <si>
    <t>A.1.34</t>
  </si>
  <si>
    <t>A.1.35</t>
  </si>
  <si>
    <t>A.1.36</t>
  </si>
  <si>
    <t>A.1.37</t>
  </si>
  <si>
    <t>A.1.38</t>
  </si>
  <si>
    <t>A.1.39</t>
  </si>
  <si>
    <t>A.1.40</t>
  </si>
  <si>
    <t>A.1.41</t>
  </si>
  <si>
    <t>A.1.42</t>
  </si>
  <si>
    <t>A.1.43</t>
  </si>
  <si>
    <t>drcené kamenivo fr. 32-64mm</t>
  </si>
  <si>
    <t>odsouhlasená směs "propustný mlat", frakce fr. 0-8mm, mocnost 5cm</t>
  </si>
  <si>
    <t>B.3.4</t>
  </si>
  <si>
    <t>B.3.5</t>
  </si>
  <si>
    <t>B.3.6</t>
  </si>
  <si>
    <t>C.2.5</t>
  </si>
  <si>
    <t>C.3.3</t>
  </si>
  <si>
    <t>E.1.6</t>
  </si>
  <si>
    <t>E.1.7</t>
  </si>
  <si>
    <t>E.1.8</t>
  </si>
  <si>
    <t>E.2.4</t>
  </si>
  <si>
    <t>E.2.5</t>
  </si>
  <si>
    <t>E.3.3</t>
  </si>
  <si>
    <t>E.3.4</t>
  </si>
  <si>
    <t>B.4.1</t>
  </si>
  <si>
    <t>B.4.2</t>
  </si>
  <si>
    <t>B.2.1</t>
  </si>
  <si>
    <t>instalace provzdušňovacích sond ref. LiadrenVertical / Drenosewer</t>
  </si>
  <si>
    <t>instalace závlahové sondy z hadice typu Flexibil</t>
  </si>
  <si>
    <t>ZR1</t>
  </si>
  <si>
    <t>vybudování lemu stromové mísy ze žulové kostky 15-25x15x15cm, kladeno do betonového lože</t>
  </si>
  <si>
    <t>beton C 20/25</t>
  </si>
  <si>
    <t>provzdušňovací sonda ref LiadrenVertical / Drenosewer d. 60cm, Ø 160mm, vysypané typem Liapor fr. 8-16mm</t>
  </si>
  <si>
    <t>ZR2</t>
  </si>
  <si>
    <t>zvětšení stromových mís na velikost - 2,5 x 1,5 m</t>
  </si>
  <si>
    <t xml:space="preserve">vyplnění prokořenitelných buněk substrátem </t>
  </si>
  <si>
    <t>zhotovení betonového lože pod lemem z dlažebních kostek, mocnost 38cm, šířka 30 cm, se štěrkovým podsypem, vrstva 10cm</t>
  </si>
  <si>
    <t>E.2.6</t>
  </si>
  <si>
    <t>E.2.7</t>
  </si>
  <si>
    <t>E.2.8</t>
  </si>
  <si>
    <t>ruční hloubení výsadbové jámy vč.lemu, 5,16 m3, 100% výměna půdy, odvoz vykopaného materiálu, skládkovné (výsadbová jáma 4,8m3 + lem 0,49m3 = 5,29 m3; délka lemu 5,8 m x šířka 0,3 m x mocnost 0,28 m = 0,49 m3)</t>
  </si>
  <si>
    <t>zhotovení betonového lože pod lemem z dlažebních kostek, mocnost 25cm, šířka 30cm, se štěrkovým podsypem vrstvy 10cm</t>
  </si>
  <si>
    <t xml:space="preserve">voda 100l </t>
  </si>
  <si>
    <t>separační geotextilie, typ dle TZ</t>
  </si>
  <si>
    <t>aplikace ektomykorhizních přípravků do pěstebního substrátu typu A  (typu Symbivit; 12kg/m3)</t>
  </si>
  <si>
    <t>aplikace půdních kondicionerů do pěstebního substrátu typu A (typu TerraCottem; 1,5kg/m3)</t>
  </si>
  <si>
    <t>odstranění vrchní vrstvy povrchu komunikace (asfalt), včetně řezání asfaltu na vytyčenou velikost stromové mísy</t>
  </si>
  <si>
    <t>kostky pro lemy stromových mís</t>
  </si>
  <si>
    <t>stávající kostky z místa stavby, žulová kostka zaoblená, 15-25x15x15cm, přesun z mezideponie</t>
  </si>
  <si>
    <t>vyjmutí stávajících dlažebních kostek, řezaná mozaika 6x6cm, odvoz na deponii TSK</t>
  </si>
  <si>
    <t xml:space="preserve">odstranění povrchů - asfalt, včetně řezání asfaltu na vytyčenou velikost, naložení, odvozu a skládkovného, hloubka 0,1 m </t>
  </si>
  <si>
    <t>odstranění povrchů - kostka řezaná mozaika 6x6cm, očištění a uložení pro znovupoužití</t>
  </si>
  <si>
    <t>zajištění prokořenitelných prostorů v průběhu výkopových prací pomocí mobilního oplocení určeného k tomuto účelu, soubor</t>
  </si>
  <si>
    <t>odstranění povrchů - travnatý porost do hloubky 0,35 m</t>
  </si>
  <si>
    <t xml:space="preserve">asfaltový povrch </t>
  </si>
  <si>
    <t>dláždění kamenné mozaiky řezané, vzor dle TZ</t>
  </si>
  <si>
    <t>cena celkem za 1 ks</t>
  </si>
  <si>
    <t>č.ceník.pol.</t>
  </si>
  <si>
    <t>REKAPITULACE PRACÍ A DODÁVEK</t>
  </si>
  <si>
    <t>PRÁCE A DODÁVKY</t>
  </si>
  <si>
    <t>VEDLEJŠÍ ROZPOČTOVÉ NÁKLADY</t>
  </si>
  <si>
    <t>informační panel</t>
  </si>
  <si>
    <t>REKAPITULACE ROZPOČTU</t>
  </si>
  <si>
    <t>kód - popis</t>
  </si>
  <si>
    <t>B - Prokořenitelné prostory</t>
  </si>
  <si>
    <t>C - Obnova povrchů</t>
  </si>
  <si>
    <t>D - Kácení stromů a odstranění pařezů</t>
  </si>
  <si>
    <t>E - Úprava stávajících stromových mís</t>
  </si>
  <si>
    <t>F - Geodetické zaměření a vytýčení sítí technické infrastruktury</t>
  </si>
  <si>
    <t>G - Rozvojová a udržovací péče po dobu 5ti let (60ti měsíců)</t>
  </si>
  <si>
    <t>CELKOVÉ NÁKLADY</t>
  </si>
  <si>
    <t>Práce a dodávky</t>
  </si>
  <si>
    <t>Vedlejší rozpočtové náklady</t>
  </si>
  <si>
    <t>Celková cena bez DPH v CZK</t>
  </si>
  <si>
    <t>Zařízení staveniště</t>
  </si>
  <si>
    <t>Soupis prací je zpracován v rozsahu a podrobnosti projektu. Součástí položek uvedených ve výkazu výměr jsou veškeré s nimi spojené práce, které jsou zapotřebí pro provedení kompletní dodávky díla, a to i když nejsou zvlášť  uvedeny ve výkazu výměr. To znamená, že veškeré položky patrné z výkazů, výkresů a technických zpráv je třeba v nabídkové ceně doplnit a ocenit jako kompletně vykonané práce vč materiálu, nářadí a strojů nutných k práci, i když tyto nejsou ve výkazu výměr vypsány zvlášť. V případě, že má zhotovitel pochyby ohledně plánovaných položek ve výkazech, výkresech a technických zprávách, má za povinnost toto sdělit před odevzdáním nabídkové ceny. Po odevzdání nebude brán na zhotovitelem požadované položky navíc zřetel. Výkaz výměr neslouží jako podklad pro objednávky materiálu v rámci dodávky stavby. Veškeré výrobky, pokud jsou uvedeny, jsou uvedeny pouze jako referenční, obecně určující standard, technické parametry, požadované vlastnosti.</t>
  </si>
  <si>
    <t>SOUHRNNÝ LIST STAVBY</t>
  </si>
  <si>
    <t>Stavba: Obnova stromořadí v ulici Budečská, Praha 2</t>
  </si>
  <si>
    <t>A.3.3</t>
  </si>
  <si>
    <t>A.3.4</t>
  </si>
  <si>
    <t>A.4</t>
  </si>
  <si>
    <t>A.4.1</t>
  </si>
  <si>
    <t>A.4.2</t>
  </si>
  <si>
    <t>rostlinný materiál</t>
  </si>
  <si>
    <t>H - Informační panel</t>
  </si>
  <si>
    <t>H.2</t>
  </si>
  <si>
    <t>DIO + DIR</t>
  </si>
  <si>
    <t xml:space="preserve">Celkem bez DPH </t>
  </si>
  <si>
    <t>A - Výsadba stromu</t>
  </si>
  <si>
    <t>očištění / odstranění / nakypření vrchní vrstvy půdy do průměrné hl. 6cm metodou tlakového vzduchu "Air Spade", uhrabání a srovnání povrchu stromové mísy do příslušné výškové úrovně, v případě potřeby odebrání materiálu</t>
  </si>
  <si>
    <t>realizace mlatového povrchu u stávajících stromů</t>
  </si>
  <si>
    <t>kompletní zámečnická výroba a dodávka informačního panelu z oceli Corten dle PD: Návrh informačního panelu pro ulici Blanická Praha 2, včetně montáže do betonové patky v místě stavby</t>
  </si>
  <si>
    <t>tisk grafiky na fólii a následné polepení skleněné desky dle technoligie popsané v TZ PD dtto</t>
  </si>
  <si>
    <t>kamenná mozaika řezaná 6x6 cm</t>
  </si>
  <si>
    <t>podklad ze štěrkodrti fr. 0/64, tl. 270 mm - v místě původní dlažby</t>
  </si>
  <si>
    <t>podklad ze štěrkodrti fr. 0/64, tl. 200 mm - v místě trávného pásu</t>
  </si>
  <si>
    <t>obalované kamenivo střednězrnné, tl. 80 mm</t>
  </si>
  <si>
    <t>podklad ze štěrkodrti fr. 0/64, tl. 270 mm</t>
  </si>
  <si>
    <t>dovoz vody pro zálivku</t>
  </si>
  <si>
    <t>asfaltový beton jemnozrnný vrstva obrusná ACO 8, tl. 30 mm</t>
  </si>
  <si>
    <t>vybudování lemu stromové mísy ze žulové kostky 15-25x15x15cm, kladeno do betonového lože, včetně dělící linie</t>
  </si>
  <si>
    <t>zvětšení stromových mís na velikost - 2,5 x 1,5 m s dvojitým zvýšeným lemem</t>
  </si>
  <si>
    <t xml:space="preserve">podklad ze štěrkodrti fr. 4/8, tl. 50 mm </t>
  </si>
  <si>
    <t>odstranění vrchní vrstvy povrchu komunikace (asfalt), včetně řezání asfaltu na vytyčenou velikost stromové mísy (u 1 stromu)</t>
  </si>
  <si>
    <t>naložení a odvoz vrchní vrstvy povrchu komunikace vč. podloží v ploše vytyčené stromové mísy, Ø 2,87 m2, hloubka 0,1m, skládkovné asfaltu</t>
  </si>
  <si>
    <t>E.2.9</t>
  </si>
  <si>
    <t>vyjmutí stávajících dlažebních kostek z lemu kolem nových výsadeb č.9 a 10 a kolem stávajících 23 a 24, očištění pro znovupoužití, Ø délka lemu 33 m</t>
  </si>
  <si>
    <t>zhotovení betonového lože pod dvojitým zvýšeným lemem z dlažebních kostek, mocnost 38cm, šířka 50 cm, se štěrkovým podsypem, vrstva 10cm</t>
  </si>
  <si>
    <t>vytýčení vybraných sítí technické infrastruktury na základě stanovisek správců - vední plynu PPD a.s.</t>
  </si>
  <si>
    <t>výsadba - otevřená stromová mísa - mlat - 2,5 x 1,5 m / 1 strom</t>
  </si>
  <si>
    <r>
      <t xml:space="preserve">Gleditsia triacanthos var. Inermis 'Skyline' </t>
    </r>
    <r>
      <rPr>
        <sz val="10"/>
        <rFont val="Arial"/>
        <family val="2"/>
      </rPr>
      <t>Vk 3xp 220 16 - 18</t>
    </r>
  </si>
  <si>
    <t xml:space="preserve">naložení a odvoz vrchní vrstvy povrchu komunikace vč. podloží v ploše vytyčené stromové mísy, Ø 19,4 m2, hloubka 0,1 m, skládkovné asfaltu </t>
  </si>
  <si>
    <t>instalace systému prokořenitelných buněk - přesný postup je určen TZ, instruktážním videem a bude kontrolován dozorem dodavatele systému s přebráním realizovaného vzorového úseku</t>
  </si>
  <si>
    <t>vyjmutí stávajících dlažebních kostek, očištění pro znovupoužití, Ø délka lemu 2,9 m</t>
  </si>
  <si>
    <t>naložení a odvoz vrchní vrstvy povrchu komunikace vč. podloží v ploše vytyčené stromové mísy, Ø 3,4 m2, hloubka 0,1m, skládkovné asfaltu</t>
  </si>
  <si>
    <t>Celková cena včetně 21% DPH v CZK</t>
  </si>
  <si>
    <t>nátěr kmene ochranným nátěrem typu Arboflex (podkladová+vrchní vrstva)</t>
  </si>
  <si>
    <t>ochranný nátěr typu Arboflex, bílý odstín (podkladová+vrchní vrstva)</t>
  </si>
  <si>
    <t>rozvojová a udržovací péče po dobu 5ti let (60ti měsíců) / 1 strom</t>
  </si>
  <si>
    <t>G.1.12</t>
  </si>
  <si>
    <t>G.1.13</t>
  </si>
  <si>
    <t>vyvázání terminálu k bambusové tyči, 1x, včetně dodávky bambusové tyče a plastových sponek</t>
  </si>
  <si>
    <t>odstarnění bambusové tyče, včetně plastových sponek</t>
  </si>
  <si>
    <t>G.1.14</t>
  </si>
  <si>
    <t>G.1.15</t>
  </si>
  <si>
    <t>kontrola stavu úvazků - znovuuvázání dřeviny event. povolení úvazků u 10% jedinců, 4x ročně (v průběhu prvních 3 let)</t>
  </si>
  <si>
    <t>kontrola stavu bambusové tyče a jejího upevnění - znovuuvázání ev. povolení úvazků u 50% jedinců, 2x ročně (v průběhu prvních 3 let)</t>
  </si>
  <si>
    <t>kontrola stavu dřevěného kotvícího systému, 4x ročně (v průběhu prvních 4 let)</t>
  </si>
  <si>
    <t>oprava dřevěného kotvícího systému u 100% jedinců, 1x ročně (v průběhu prvních 4 let) - srovnání a/nebo znovuupevnění příček hřeby (bez výměny komponentů)</t>
  </si>
  <si>
    <t>doplnění 6 ks příček dřevěného kotvícího systému u 100% jedinců, 1x ročně (v průběhu prvních 4 let) - včetně dodání příček</t>
  </si>
  <si>
    <t>znovuinstalace kompletního tříbodového kotvícího zařízení ze 3 svislých kůlů a 12ti vodorovných příček u 10% jedinců, 1x ročně (v průběhu prvních 4 let) - včetně dodání materiálu (viz kap. A.1.34) a úvazku</t>
  </si>
  <si>
    <t>G.1.16</t>
  </si>
  <si>
    <t>G.1.17</t>
  </si>
  <si>
    <t>G.1.18</t>
  </si>
  <si>
    <t>G.1.19</t>
  </si>
  <si>
    <t xml:space="preserve">neočekávané náklady na údržbu ve výši 15% z celkové částky na péči v tom daném roce - viz TZ kap. 8 </t>
  </si>
  <si>
    <t>počet kusů - 13</t>
  </si>
  <si>
    <t>D.2.2</t>
  </si>
  <si>
    <t>odstranění pařezu o průměru pařezu na řezné ploše 600-700mm</t>
  </si>
  <si>
    <t>112 20-1116</t>
  </si>
  <si>
    <t>D.2.3</t>
  </si>
  <si>
    <t xml:space="preserve">odstranění pařezu o průměru pařezu na řezné ploše 700-800mm </t>
  </si>
  <si>
    <t>112 20-1117</t>
  </si>
  <si>
    <t>dodávka nových kostek pro lemy stromových mís, žulová kostka zaoblená, 15-25x15x15cm, zdroj deponie TSK (celková potřeba 74,9 bm)</t>
  </si>
  <si>
    <t>kamenná kostka mozaika řezaná 6x6 cm (nová dodávka materiálu)</t>
  </si>
  <si>
    <t>substrát pro vyplnění prokořenitelných prostorů, specifikace dle TZ (nutno započítat koeficient slehávání), celkový půdorysný počet buněk 141 ks (vysypáno do průměrného rozměru 2 nad sebou ležících buněk d*š*v = 1,4*0,65*0,73m)</t>
  </si>
  <si>
    <t>hloubení prokořenitelného prostoru s ohledem na podzemní sítě technické infrastruktury, 89,8m2, mocnost 1,18m (89,8*1,18=106 m3), počítáno bez objemu výkopku pro lemy (3,8 m3), 106-3,8=102,2 m3, odvoz vykopaného materiálu, skládkovné</t>
  </si>
  <si>
    <t>konstrukce stromových buněk typu Silva - základ konstrukce stromových buněk typu Silva, rozměr: 400(výška) x 600(šířka) x 1200 délka) mm, laminátový polypropylen (skelné vlákno), 100% recyklovatelný, 282 buněk; deska stromových buněk typu Silva, deska na zakončení stromových buněk typu Silva, rozměr 50(výška) x 600(šířka) x1200(délka) mm,  laminátový polypropylen (skelné vlákno), 100% recyklovatelný, zahrnuje 4 ocelové šrouby na 1 desku, 141 desek; hroty stromových buněk typu Silva - ukotvení první vrstvy stromových buněk do základu, hřebíky se závitem (200x8), galvanizovaná ocel, 225 kusů v balení, 348 hrotů; svorky - spojení mezi geomříží a konstrukcí, délka 300mm, balení 100 kusů, 9 balení; geomříž, dvojvrstevný systém - vertikální netkaná textilie, polyethylenové vlákno s PVC úpravou, pevnost v tahu ›32KN/m,  role o velikosti  1,3 x100m, 235 m; geotextilie - netkaná textilie, oddělené tkaniny  › 260g/m², PP tepelně spojené tkaniny, pevnost v tahu  › 20kN / m, pevnost v tlaku › 3,8kN, role o velikosti 5,4 x 100m, 105,8 m²; speciální konstrukce typu  Strongback na plnění stromových buněk, rozměr 400(výška) x 600(šířka) x 1200(délka) mm, laminátový polypropylen (skelné vlákno), 100% recyklovatelný, 6 konstrukcí; ref. RootControl rozměr 65(výška) x 1900(šířka) mm, celkem 26 ks</t>
  </si>
  <si>
    <t>zhotovení podkladní vrstvy štěrkodrť fr. 0-64 (89,8 m2 prostor buňek s rezervou*mocnost štěrkodrti 0,1 m)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</si>
</sst>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\P\r\a\vd\a;&quot;Pravda&quot;;&quot;Nepravda&quot;"/>
    <numFmt numFmtId="169" formatCode="[$€-2]\ #\ ##,000_);[Red]\([$¥€-2]\ #\ ##,000\)"/>
    <numFmt numFmtId="170" formatCode="#,##0.00%"/>
    <numFmt numFmtId="171" formatCode="0.0"/>
    <numFmt numFmtId="172" formatCode="0.000"/>
    <numFmt numFmtId="173" formatCode="#,##0\ &quot;Kč&quot;"/>
    <numFmt numFmtId="174" formatCode="#,##0\ _K_č"/>
  </numFmts>
  <fonts count="4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34" borderId="12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0" fontId="0" fillId="36" borderId="12" xfId="0" applyFont="1" applyFill="1" applyBorder="1" applyAlignment="1" applyProtection="1">
      <alignment/>
      <protection/>
    </xf>
    <xf numFmtId="0" fontId="0" fillId="36" borderId="11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37" borderId="11" xfId="0" applyFont="1" applyFill="1" applyBorder="1" applyAlignment="1" applyProtection="1">
      <alignment/>
      <protection/>
    </xf>
    <xf numFmtId="0" fontId="0" fillId="37" borderId="12" xfId="0" applyFont="1" applyFill="1" applyBorder="1" applyAlignment="1" applyProtection="1">
      <alignment/>
      <protection/>
    </xf>
    <xf numFmtId="0" fontId="0" fillId="38" borderId="11" xfId="0" applyFont="1" applyFill="1" applyBorder="1" applyAlignment="1" applyProtection="1">
      <alignment/>
      <protection/>
    </xf>
    <xf numFmtId="0" fontId="0" fillId="38" borderId="12" xfId="0" applyFont="1" applyFill="1" applyBorder="1" applyAlignment="1" applyProtection="1">
      <alignment/>
      <protection/>
    </xf>
    <xf numFmtId="0" fontId="0" fillId="38" borderId="10" xfId="0" applyFont="1" applyFill="1" applyBorder="1" applyAlignment="1" applyProtection="1">
      <alignment/>
      <protection/>
    </xf>
    <xf numFmtId="0" fontId="0" fillId="38" borderId="0" xfId="0" applyFont="1" applyFill="1" applyAlignment="1" applyProtection="1">
      <alignment/>
      <protection/>
    </xf>
    <xf numFmtId="0" fontId="0" fillId="39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40" borderId="10" xfId="0" applyFont="1" applyFill="1" applyBorder="1" applyAlignment="1" applyProtection="1">
      <alignment/>
      <protection/>
    </xf>
    <xf numFmtId="0" fontId="0" fillId="41" borderId="10" xfId="0" applyFont="1" applyFill="1" applyBorder="1" applyAlignment="1" applyProtection="1">
      <alignment/>
      <protection/>
    </xf>
    <xf numFmtId="0" fontId="0" fillId="41" borderId="11" xfId="0" applyFont="1" applyFill="1" applyBorder="1" applyAlignment="1" applyProtection="1">
      <alignment/>
      <protection/>
    </xf>
    <xf numFmtId="0" fontId="0" fillId="41" borderId="12" xfId="0" applyFont="1" applyFill="1" applyBorder="1" applyAlignment="1" applyProtection="1">
      <alignment/>
      <protection/>
    </xf>
    <xf numFmtId="0" fontId="0" fillId="42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0" fillId="43" borderId="11" xfId="0" applyFont="1" applyFill="1" applyBorder="1" applyAlignment="1" applyProtection="1">
      <alignment/>
      <protection/>
    </xf>
    <xf numFmtId="0" fontId="0" fillId="43" borderId="12" xfId="0" applyFont="1" applyFill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44" borderId="10" xfId="0" applyFont="1" applyFill="1" applyBorder="1" applyAlignment="1" applyProtection="1">
      <alignment/>
      <protection/>
    </xf>
    <xf numFmtId="0" fontId="0" fillId="45" borderId="16" xfId="0" applyFont="1" applyFill="1" applyBorder="1" applyAlignment="1" applyProtection="1">
      <alignment/>
      <protection/>
    </xf>
    <xf numFmtId="0" fontId="0" fillId="45" borderId="17" xfId="0" applyFont="1" applyFill="1" applyBorder="1" applyAlignment="1" applyProtection="1">
      <alignment/>
      <protection/>
    </xf>
    <xf numFmtId="0" fontId="0" fillId="45" borderId="11" xfId="0" applyFont="1" applyFill="1" applyBorder="1" applyAlignment="1" applyProtection="1">
      <alignment/>
      <protection/>
    </xf>
    <xf numFmtId="0" fontId="0" fillId="45" borderId="10" xfId="0" applyFont="1" applyFill="1" applyBorder="1" applyAlignment="1" applyProtection="1">
      <alignment horizontal="center"/>
      <protection/>
    </xf>
    <xf numFmtId="0" fontId="0" fillId="45" borderId="12" xfId="0" applyFont="1" applyFill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34" borderId="11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3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3" fontId="0" fillId="0" borderId="15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justify"/>
      <protection/>
    </xf>
    <xf numFmtId="0" fontId="0" fillId="0" borderId="13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 horizontal="center"/>
      <protection/>
    </xf>
    <xf numFmtId="0" fontId="0" fillId="36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6" borderId="14" xfId="0" applyFont="1" applyFill="1" applyBorder="1" applyAlignment="1" applyProtection="1">
      <alignment/>
      <protection/>
    </xf>
    <xf numFmtId="0" fontId="0" fillId="37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8" borderId="10" xfId="0" applyFont="1" applyFill="1" applyBorder="1" applyAlignment="1" applyProtection="1">
      <alignment horizontal="center"/>
      <protection/>
    </xf>
    <xf numFmtId="0" fontId="0" fillId="45" borderId="18" xfId="0" applyFont="1" applyFill="1" applyBorder="1" applyAlignment="1" applyProtection="1">
      <alignment horizontal="center"/>
      <protection/>
    </xf>
    <xf numFmtId="0" fontId="0" fillId="36" borderId="18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71" fontId="0" fillId="0" borderId="10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43" borderId="1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43" borderId="15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/>
      <protection/>
    </xf>
    <xf numFmtId="0" fontId="0" fillId="46" borderId="10" xfId="0" applyFont="1" applyFill="1" applyBorder="1" applyAlignment="1" applyProtection="1">
      <alignment horizontal="center"/>
      <protection/>
    </xf>
    <xf numFmtId="0" fontId="0" fillId="41" borderId="10" xfId="0" applyFont="1" applyFill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/>
    </xf>
    <xf numFmtId="0" fontId="0" fillId="42" borderId="1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1" fillId="0" borderId="10" xfId="0" applyFont="1" applyBorder="1" applyAlignment="1" applyProtection="1">
      <alignment/>
      <protection/>
    </xf>
    <xf numFmtId="1" fontId="1" fillId="0" borderId="10" xfId="0" applyNumberFormat="1" applyFont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3" fontId="1" fillId="0" borderId="10" xfId="0" applyNumberFormat="1" applyFont="1" applyBorder="1" applyAlignment="1" applyProtection="1">
      <alignment/>
      <protection/>
    </xf>
    <xf numFmtId="3" fontId="1" fillId="0" borderId="15" xfId="0" applyNumberFormat="1" applyFont="1" applyBorder="1" applyAlignment="1" applyProtection="1">
      <alignment/>
      <protection/>
    </xf>
    <xf numFmtId="3" fontId="0" fillId="0" borderId="0" xfId="0" applyNumberForma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44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45" fillId="0" borderId="0" xfId="0" applyFont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0" fillId="47" borderId="1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wrapText="1"/>
      <protection/>
    </xf>
    <xf numFmtId="0" fontId="0" fillId="48" borderId="10" xfId="0" applyFont="1" applyFill="1" applyBorder="1" applyAlignment="1" applyProtection="1">
      <alignment/>
      <protection/>
    </xf>
    <xf numFmtId="0" fontId="0" fillId="49" borderId="11" xfId="0" applyFont="1" applyFill="1" applyBorder="1" applyAlignment="1" applyProtection="1">
      <alignment/>
      <protection/>
    </xf>
    <xf numFmtId="0" fontId="0" fillId="49" borderId="12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justify"/>
      <protection/>
    </xf>
    <xf numFmtId="0" fontId="2" fillId="0" borderId="10" xfId="0" applyFont="1" applyBorder="1" applyAlignment="1" applyProtection="1">
      <alignment wrapText="1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6">
      <selection activeCell="H11" sqref="H11"/>
    </sheetView>
  </sheetViews>
  <sheetFormatPr defaultColWidth="9.140625" defaultRowHeight="12.75"/>
  <cols>
    <col min="1" max="1" width="7.28125" style="0" customWidth="1"/>
    <col min="7" max="7" width="18.421875" style="0" customWidth="1"/>
    <col min="8" max="8" width="12.28125" style="0" customWidth="1"/>
  </cols>
  <sheetData>
    <row r="1" spans="2:5" ht="15.75" customHeight="1">
      <c r="B1" s="67" t="s">
        <v>278</v>
      </c>
      <c r="C1" s="67"/>
      <c r="D1" s="67"/>
      <c r="E1" s="67"/>
    </row>
    <row r="2" ht="15" customHeight="1">
      <c r="B2" s="61"/>
    </row>
    <row r="3" ht="15" customHeight="1">
      <c r="B3" s="61" t="s">
        <v>279</v>
      </c>
    </row>
    <row r="4" ht="15" customHeight="1">
      <c r="B4" s="61"/>
    </row>
    <row r="5" spans="2:4" ht="15" customHeight="1">
      <c r="B5" s="61" t="s">
        <v>264</v>
      </c>
      <c r="C5" s="61"/>
      <c r="D5" s="61"/>
    </row>
    <row r="6" ht="15" customHeight="1">
      <c r="B6" s="61"/>
    </row>
    <row r="7" spans="2:8" ht="15" customHeight="1">
      <c r="B7" s="65" t="s">
        <v>272</v>
      </c>
      <c r="C7" s="65"/>
      <c r="D7" s="65"/>
      <c r="H7" s="69" t="s">
        <v>41</v>
      </c>
    </row>
    <row r="8" spans="2:8" ht="15" customHeight="1">
      <c r="B8" s="61" t="s">
        <v>273</v>
      </c>
      <c r="H8" s="111">
        <f>H24</f>
        <v>0</v>
      </c>
    </row>
    <row r="9" spans="2:8" ht="15" customHeight="1">
      <c r="B9" s="61" t="s">
        <v>274</v>
      </c>
      <c r="H9" s="111">
        <f>H30</f>
        <v>0</v>
      </c>
    </row>
    <row r="10" spans="2:8" ht="15" customHeight="1">
      <c r="B10" s="65" t="s">
        <v>275</v>
      </c>
      <c r="C10" s="65"/>
      <c r="D10" s="65"/>
      <c r="E10" s="65"/>
      <c r="F10" s="65"/>
      <c r="G10" s="65"/>
      <c r="H10" s="112">
        <f>SUM(H8:H9)</f>
        <v>0</v>
      </c>
    </row>
    <row r="11" spans="2:8" ht="15" customHeight="1">
      <c r="B11" s="105" t="s">
        <v>317</v>
      </c>
      <c r="C11" s="105"/>
      <c r="D11" s="105"/>
      <c r="E11" s="105"/>
      <c r="F11" s="105"/>
      <c r="G11" s="105"/>
      <c r="H11" s="113">
        <f>H10*1.21</f>
        <v>0</v>
      </c>
    </row>
    <row r="12" ht="15" customHeight="1">
      <c r="H12" s="70"/>
    </row>
    <row r="13" ht="15" customHeight="1">
      <c r="H13" s="70"/>
    </row>
    <row r="14" spans="2:8" ht="15" customHeight="1">
      <c r="B14" s="61" t="s">
        <v>261</v>
      </c>
      <c r="H14" s="70"/>
    </row>
    <row r="15" spans="1:8" ht="15" customHeight="1">
      <c r="A15" s="27"/>
      <c r="B15" s="61" t="s">
        <v>265</v>
      </c>
      <c r="D15" s="61"/>
      <c r="F15" s="61"/>
      <c r="H15" s="69" t="s">
        <v>41</v>
      </c>
    </row>
    <row r="16" spans="1:8" ht="15" customHeight="1">
      <c r="A16" s="63"/>
      <c r="B16" s="61" t="s">
        <v>290</v>
      </c>
      <c r="D16" s="61"/>
      <c r="F16" s="61"/>
      <c r="H16" s="69">
        <f>rozpočet!I185</f>
        <v>0</v>
      </c>
    </row>
    <row r="17" spans="1:8" ht="15" customHeight="1">
      <c r="A17" s="64"/>
      <c r="B17" s="61" t="s">
        <v>266</v>
      </c>
      <c r="D17" s="61"/>
      <c r="F17" s="61"/>
      <c r="H17" s="69">
        <f>rozpočet!I190</f>
        <v>0</v>
      </c>
    </row>
    <row r="18" spans="1:8" ht="15" customHeight="1">
      <c r="A18" s="64"/>
      <c r="B18" s="61" t="s">
        <v>267</v>
      </c>
      <c r="D18" s="61"/>
      <c r="F18" s="61"/>
      <c r="H18" s="69">
        <f>rozpočet!I194</f>
        <v>0</v>
      </c>
    </row>
    <row r="19" spans="1:8" ht="15" customHeight="1">
      <c r="A19" s="63"/>
      <c r="B19" s="61" t="s">
        <v>268</v>
      </c>
      <c r="D19" s="61"/>
      <c r="F19" s="61"/>
      <c r="H19" s="69">
        <f>rozpočet!I197</f>
        <v>0</v>
      </c>
    </row>
    <row r="20" spans="1:8" ht="15" customHeight="1">
      <c r="A20" s="38"/>
      <c r="B20" s="61" t="s">
        <v>269</v>
      </c>
      <c r="D20" s="61"/>
      <c r="F20" s="61"/>
      <c r="H20" s="69">
        <f>rozpočet!I201</f>
        <v>0</v>
      </c>
    </row>
    <row r="21" spans="1:8" ht="15" customHeight="1">
      <c r="A21" s="63"/>
      <c r="B21" s="61" t="s">
        <v>270</v>
      </c>
      <c r="D21" s="61"/>
      <c r="F21" s="61"/>
      <c r="H21" s="69">
        <f>rozpočet!I203</f>
        <v>0</v>
      </c>
    </row>
    <row r="22" spans="1:8" ht="15" customHeight="1">
      <c r="A22" s="64"/>
      <c r="B22" s="61" t="s">
        <v>271</v>
      </c>
      <c r="D22" s="61"/>
      <c r="F22" s="61"/>
      <c r="H22" s="69">
        <f>rozpočet!I205</f>
        <v>0</v>
      </c>
    </row>
    <row r="23" spans="1:8" ht="15" customHeight="1">
      <c r="A23" s="64"/>
      <c r="B23" s="61" t="s">
        <v>286</v>
      </c>
      <c r="D23" s="61"/>
      <c r="F23" s="61"/>
      <c r="H23" s="71">
        <f>rozpočet!I207</f>
        <v>0</v>
      </c>
    </row>
    <row r="24" spans="1:8" ht="15" customHeight="1">
      <c r="A24" s="20"/>
      <c r="B24" s="61" t="s">
        <v>289</v>
      </c>
      <c r="D24" s="61"/>
      <c r="F24" s="61"/>
      <c r="H24" s="69">
        <f>SUM(H16:H23)</f>
        <v>0</v>
      </c>
    </row>
    <row r="25" spans="2:8" ht="15" customHeight="1">
      <c r="B25" s="61"/>
      <c r="D25" s="61"/>
      <c r="F25" s="61"/>
      <c r="H25" s="72"/>
    </row>
    <row r="26" spans="2:8" ht="15" customHeight="1">
      <c r="B26" s="61" t="s">
        <v>262</v>
      </c>
      <c r="D26" s="61"/>
      <c r="F26" s="61"/>
      <c r="H26" s="70"/>
    </row>
    <row r="27" spans="2:8" ht="15" customHeight="1">
      <c r="B27" s="61" t="s">
        <v>265</v>
      </c>
      <c r="D27" s="61"/>
      <c r="F27" s="61"/>
      <c r="H27" s="69" t="s">
        <v>41</v>
      </c>
    </row>
    <row r="28" spans="2:8" ht="15" customHeight="1">
      <c r="B28" s="61" t="s">
        <v>276</v>
      </c>
      <c r="D28" s="61"/>
      <c r="F28" s="61"/>
      <c r="H28" s="111">
        <v>0</v>
      </c>
    </row>
    <row r="29" spans="2:8" ht="15" customHeight="1">
      <c r="B29" s="61" t="s">
        <v>288</v>
      </c>
      <c r="D29" s="61"/>
      <c r="F29" s="61"/>
      <c r="H29" s="111">
        <v>0</v>
      </c>
    </row>
    <row r="30" spans="2:8" ht="15" customHeight="1">
      <c r="B30" s="61" t="s">
        <v>289</v>
      </c>
      <c r="D30" s="61"/>
      <c r="F30" s="61"/>
      <c r="H30" s="111">
        <v>0</v>
      </c>
    </row>
    <row r="31" spans="2:6" ht="15" customHeight="1">
      <c r="B31" s="61"/>
      <c r="D31" s="61"/>
      <c r="F31" s="61"/>
    </row>
    <row r="32" spans="2:6" ht="15" customHeight="1">
      <c r="B32" s="61"/>
      <c r="D32" s="61"/>
      <c r="F32" s="61"/>
    </row>
    <row r="33" spans="2:8" ht="153" customHeight="1">
      <c r="B33" s="128" t="s">
        <v>277</v>
      </c>
      <c r="C33" s="129"/>
      <c r="D33" s="129"/>
      <c r="E33" s="129"/>
      <c r="F33" s="129"/>
      <c r="G33" s="129"/>
      <c r="H33" s="129"/>
    </row>
  </sheetData>
  <sheetProtection/>
  <mergeCells count="1">
    <mergeCell ref="B33:H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5"/>
  <sheetViews>
    <sheetView view="pageBreakPreview" zoomScaleNormal="75" zoomScaleSheetLayoutView="100" workbookViewId="0" topLeftCell="A148">
      <selection activeCell="G161" sqref="G161"/>
    </sheetView>
  </sheetViews>
  <sheetFormatPr defaultColWidth="8.8515625" defaultRowHeight="12.75"/>
  <cols>
    <col min="1" max="1" width="7.7109375" style="62" customWidth="1"/>
    <col min="2" max="2" width="4.8515625" style="62" customWidth="1"/>
    <col min="3" max="3" width="111.28125" style="62" customWidth="1"/>
    <col min="4" max="4" width="12.00390625" style="62" hidden="1" customWidth="1"/>
    <col min="5" max="5" width="3.8515625" style="62" bestFit="1" customWidth="1"/>
    <col min="6" max="6" width="9.7109375" style="62" bestFit="1" customWidth="1"/>
    <col min="7" max="7" width="11.7109375" style="62" customWidth="1"/>
    <col min="8" max="8" width="11.7109375" style="62" bestFit="1" customWidth="1"/>
    <col min="9" max="9" width="14.140625" style="62" customWidth="1"/>
    <col min="10" max="10" width="3.28125" style="62" customWidth="1"/>
    <col min="11" max="11" width="80.57421875" style="62" customWidth="1"/>
    <col min="12" max="12" width="5.28125" style="62" customWidth="1"/>
    <col min="13" max="13" width="10.57421875" style="62" customWidth="1"/>
    <col min="14" max="16" width="8.8515625" style="62" customWidth="1"/>
    <col min="17" max="17" width="9.140625" style="62" hidden="1" customWidth="1"/>
    <col min="18" max="16384" width="8.8515625" style="62" customWidth="1"/>
  </cols>
  <sheetData>
    <row r="1" ht="15" customHeight="1">
      <c r="C1" s="62" t="s">
        <v>261</v>
      </c>
    </row>
    <row r="2" spans="1:19" ht="12.75">
      <c r="A2" s="121"/>
      <c r="B2" s="121" t="s">
        <v>98</v>
      </c>
      <c r="C2" s="121" t="s">
        <v>94</v>
      </c>
      <c r="D2" s="93" t="s">
        <v>11</v>
      </c>
      <c r="E2" s="121"/>
      <c r="F2" s="121"/>
      <c r="G2" s="121"/>
      <c r="H2" s="121"/>
      <c r="I2" s="121"/>
      <c r="J2" s="27"/>
      <c r="K2" s="27"/>
      <c r="L2" s="27"/>
      <c r="M2" s="27"/>
      <c r="N2" s="27"/>
      <c r="O2" s="27"/>
      <c r="P2" s="27"/>
      <c r="Q2" s="27"/>
      <c r="R2" s="27"/>
      <c r="S2" s="28"/>
    </row>
    <row r="3" spans="1:19" ht="12.75">
      <c r="A3" s="122" t="s">
        <v>25</v>
      </c>
      <c r="B3" s="119"/>
      <c r="C3" s="123" t="s">
        <v>97</v>
      </c>
      <c r="D3" s="119"/>
      <c r="E3" s="119"/>
      <c r="F3" s="119"/>
      <c r="G3" s="119"/>
      <c r="H3" s="119"/>
      <c r="I3" s="119"/>
      <c r="J3" s="27"/>
      <c r="K3" s="27"/>
      <c r="L3" s="27"/>
      <c r="M3" s="27"/>
      <c r="N3" s="27"/>
      <c r="O3" s="27"/>
      <c r="P3" s="27"/>
      <c r="Q3" s="27"/>
      <c r="R3" s="27"/>
      <c r="S3" s="28"/>
    </row>
    <row r="4" spans="1:19" ht="12.75">
      <c r="A4" s="66" t="s">
        <v>46</v>
      </c>
      <c r="B4" s="6"/>
      <c r="C4" s="7" t="s">
        <v>311</v>
      </c>
      <c r="D4" s="7"/>
      <c r="E4" s="33" t="s">
        <v>9</v>
      </c>
      <c r="F4" s="33" t="s">
        <v>10</v>
      </c>
      <c r="G4" s="33" t="s">
        <v>259</v>
      </c>
      <c r="H4" s="33" t="s">
        <v>8</v>
      </c>
      <c r="I4" s="33" t="s">
        <v>7</v>
      </c>
      <c r="J4" s="27"/>
      <c r="K4" s="27"/>
      <c r="L4" s="27"/>
      <c r="M4" s="27"/>
      <c r="N4" s="27"/>
      <c r="O4" s="27"/>
      <c r="P4" s="27"/>
      <c r="Q4" s="27"/>
      <c r="R4" s="27"/>
      <c r="S4" s="28"/>
    </row>
    <row r="5" spans="1:19" ht="12.75">
      <c r="A5" s="8" t="s">
        <v>42</v>
      </c>
      <c r="B5" s="9"/>
      <c r="C5" s="12" t="s">
        <v>39</v>
      </c>
      <c r="D5" s="13"/>
      <c r="E5" s="13" t="s">
        <v>5</v>
      </c>
      <c r="F5" s="13">
        <v>1</v>
      </c>
      <c r="G5" s="13"/>
      <c r="H5" s="68">
        <v>0</v>
      </c>
      <c r="I5" s="9">
        <f>H5*F5</f>
        <v>0</v>
      </c>
      <c r="J5" s="27"/>
      <c r="K5" s="27"/>
      <c r="L5" s="27"/>
      <c r="M5" s="27"/>
      <c r="N5" s="27"/>
      <c r="O5" s="27"/>
      <c r="P5" s="27"/>
      <c r="Q5" s="27"/>
      <c r="R5" s="27"/>
      <c r="S5" s="28"/>
    </row>
    <row r="6" spans="1:19" ht="25.5">
      <c r="A6" s="8" t="s">
        <v>43</v>
      </c>
      <c r="B6" s="9"/>
      <c r="C6" s="74" t="s">
        <v>242</v>
      </c>
      <c r="D6" s="9" t="s">
        <v>12</v>
      </c>
      <c r="E6" s="9" t="s">
        <v>2</v>
      </c>
      <c r="F6" s="9">
        <v>5.29</v>
      </c>
      <c r="G6" s="9" t="s">
        <v>31</v>
      </c>
      <c r="H6" s="68">
        <v>0</v>
      </c>
      <c r="I6" s="9">
        <f aca="true" t="shared" si="0" ref="I6:I47">H6*F6</f>
        <v>0</v>
      </c>
      <c r="J6" s="27"/>
      <c r="K6" s="27"/>
      <c r="L6" s="27"/>
      <c r="M6" s="27"/>
      <c r="N6" s="27"/>
      <c r="O6" s="27"/>
      <c r="P6" s="27"/>
      <c r="Q6" s="27"/>
      <c r="R6" s="27"/>
      <c r="S6" s="28"/>
    </row>
    <row r="7" spans="1:19" ht="12.75">
      <c r="A7" s="8" t="s">
        <v>47</v>
      </c>
      <c r="B7" s="9"/>
      <c r="C7" s="10" t="s">
        <v>73</v>
      </c>
      <c r="D7" s="9"/>
      <c r="E7" s="9" t="s">
        <v>3</v>
      </c>
      <c r="F7" s="9">
        <v>9.45</v>
      </c>
      <c r="G7" s="9"/>
      <c r="H7" s="68">
        <v>0</v>
      </c>
      <c r="I7" s="9">
        <f t="shared" si="0"/>
        <v>0</v>
      </c>
      <c r="J7" s="27"/>
      <c r="K7" s="27"/>
      <c r="L7" s="27"/>
      <c r="M7" s="27"/>
      <c r="N7" s="27"/>
      <c r="O7" s="27"/>
      <c r="P7" s="27"/>
      <c r="Q7" s="27"/>
      <c r="R7" s="27"/>
      <c r="S7" s="28"/>
    </row>
    <row r="8" spans="1:19" ht="12.75">
      <c r="A8" s="8" t="s">
        <v>48</v>
      </c>
      <c r="B8" s="9"/>
      <c r="C8" s="10" t="s">
        <v>243</v>
      </c>
      <c r="D8" s="9" t="s">
        <v>29</v>
      </c>
      <c r="E8" s="9" t="s">
        <v>4</v>
      </c>
      <c r="F8" s="9">
        <v>5.8</v>
      </c>
      <c r="G8" s="9"/>
      <c r="H8" s="68">
        <v>0</v>
      </c>
      <c r="I8" s="9">
        <f t="shared" si="0"/>
        <v>0</v>
      </c>
      <c r="J8" s="27"/>
      <c r="K8" s="27"/>
      <c r="L8" s="27"/>
      <c r="M8" s="27"/>
      <c r="N8" s="27"/>
      <c r="O8" s="27"/>
      <c r="P8" s="27"/>
      <c r="Q8" s="27"/>
      <c r="R8" s="27"/>
      <c r="S8" s="28"/>
    </row>
    <row r="9" spans="1:19" ht="12.75">
      <c r="A9" s="8" t="s">
        <v>49</v>
      </c>
      <c r="B9" s="9"/>
      <c r="C9" s="9" t="s">
        <v>233</v>
      </c>
      <c r="D9" s="9"/>
      <c r="E9" s="11" t="s">
        <v>2</v>
      </c>
      <c r="F9" s="9">
        <v>0.66</v>
      </c>
      <c r="G9" s="9"/>
      <c r="H9" s="68">
        <v>0</v>
      </c>
      <c r="I9" s="9">
        <f t="shared" si="0"/>
        <v>0</v>
      </c>
      <c r="J9" s="27"/>
      <c r="K9" s="75"/>
      <c r="L9" s="27"/>
      <c r="M9" s="27"/>
      <c r="N9" s="27"/>
      <c r="O9" s="27"/>
      <c r="P9" s="27"/>
      <c r="Q9" s="27"/>
      <c r="R9" s="27"/>
      <c r="S9" s="28"/>
    </row>
    <row r="10" spans="1:19" ht="12.75">
      <c r="A10" s="8" t="s">
        <v>50</v>
      </c>
      <c r="B10" s="9"/>
      <c r="C10" s="9" t="s">
        <v>194</v>
      </c>
      <c r="D10" s="9"/>
      <c r="E10" s="11" t="s">
        <v>2</v>
      </c>
      <c r="F10" s="9">
        <v>0.17</v>
      </c>
      <c r="G10" s="9"/>
      <c r="H10" s="68">
        <v>0</v>
      </c>
      <c r="I10" s="9">
        <f t="shared" si="0"/>
        <v>0</v>
      </c>
      <c r="J10" s="27"/>
      <c r="K10" s="75"/>
      <c r="L10" s="27"/>
      <c r="M10" s="27"/>
      <c r="N10" s="27"/>
      <c r="O10" s="27"/>
      <c r="P10" s="27"/>
      <c r="Q10" s="27"/>
      <c r="R10" s="27"/>
      <c r="S10" s="28"/>
    </row>
    <row r="11" spans="1:19" ht="12.75">
      <c r="A11" s="8" t="s">
        <v>51</v>
      </c>
      <c r="B11" s="9"/>
      <c r="C11" s="10" t="s">
        <v>232</v>
      </c>
      <c r="D11" s="9"/>
      <c r="E11" s="9" t="s">
        <v>4</v>
      </c>
      <c r="F11" s="9">
        <v>5.8</v>
      </c>
      <c r="G11" s="9"/>
      <c r="H11" s="68">
        <v>0</v>
      </c>
      <c r="I11" s="9">
        <f t="shared" si="0"/>
        <v>0</v>
      </c>
      <c r="J11" s="27"/>
      <c r="K11" s="27"/>
      <c r="L11" s="27"/>
      <c r="M11" s="27"/>
      <c r="N11" s="27"/>
      <c r="O11" s="27"/>
      <c r="P11" s="27"/>
      <c r="Q11" s="27"/>
      <c r="R11" s="27"/>
      <c r="S11" s="28"/>
    </row>
    <row r="12" spans="1:19" ht="12.75">
      <c r="A12" s="8" t="s">
        <v>52</v>
      </c>
      <c r="B12" s="9"/>
      <c r="C12" s="10" t="s">
        <v>6</v>
      </c>
      <c r="D12" s="9" t="s">
        <v>13</v>
      </c>
      <c r="E12" s="9" t="s">
        <v>5</v>
      </c>
      <c r="F12" s="9">
        <v>1</v>
      </c>
      <c r="G12" s="9"/>
      <c r="H12" s="68">
        <v>0</v>
      </c>
      <c r="I12" s="9">
        <f t="shared" si="0"/>
        <v>0</v>
      </c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12.75">
      <c r="A13" s="8" t="s">
        <v>53</v>
      </c>
      <c r="B13" s="9"/>
      <c r="C13" s="9" t="s">
        <v>244</v>
      </c>
      <c r="D13" s="9"/>
      <c r="E13" s="9" t="s">
        <v>5</v>
      </c>
      <c r="F13" s="9">
        <v>1</v>
      </c>
      <c r="G13" s="9"/>
      <c r="H13" s="68">
        <v>0</v>
      </c>
      <c r="I13" s="9">
        <f t="shared" si="0"/>
        <v>0</v>
      </c>
      <c r="J13" s="27"/>
      <c r="K13" s="75"/>
      <c r="L13" s="27"/>
      <c r="M13" s="27"/>
      <c r="N13" s="27"/>
      <c r="O13" s="27"/>
      <c r="P13" s="27"/>
      <c r="Q13" s="27"/>
      <c r="R13" s="27"/>
      <c r="S13" s="28"/>
    </row>
    <row r="14" spans="1:19" ht="12.75">
      <c r="A14" s="8" t="s">
        <v>54</v>
      </c>
      <c r="B14" s="9"/>
      <c r="C14" s="12" t="s">
        <v>159</v>
      </c>
      <c r="D14" s="13" t="s">
        <v>14</v>
      </c>
      <c r="E14" s="13" t="s">
        <v>2</v>
      </c>
      <c r="F14" s="13">
        <v>0.38</v>
      </c>
      <c r="G14" s="13"/>
      <c r="H14" s="68">
        <v>0</v>
      </c>
      <c r="I14" s="9">
        <f t="shared" si="0"/>
        <v>0</v>
      </c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2.75">
      <c r="A15" s="8" t="s">
        <v>55</v>
      </c>
      <c r="B15" s="9"/>
      <c r="C15" s="9" t="s">
        <v>166</v>
      </c>
      <c r="D15" s="9"/>
      <c r="E15" s="9" t="s">
        <v>2</v>
      </c>
      <c r="F15" s="13">
        <v>0.38</v>
      </c>
      <c r="G15" s="9"/>
      <c r="H15" s="68">
        <v>0</v>
      </c>
      <c r="I15" s="9">
        <f t="shared" si="0"/>
        <v>0</v>
      </c>
      <c r="J15" s="27"/>
      <c r="K15" s="75"/>
      <c r="L15" s="27"/>
      <c r="M15" s="27"/>
      <c r="N15" s="27"/>
      <c r="O15" s="27"/>
      <c r="P15" s="27"/>
      <c r="Q15" s="27"/>
      <c r="R15" s="27"/>
      <c r="S15" s="28"/>
    </row>
    <row r="16" spans="1:19" ht="12.75">
      <c r="A16" s="8" t="s">
        <v>56</v>
      </c>
      <c r="B16" s="9"/>
      <c r="C16" s="12" t="s">
        <v>171</v>
      </c>
      <c r="D16" s="13" t="s">
        <v>15</v>
      </c>
      <c r="E16" s="13" t="s">
        <v>3</v>
      </c>
      <c r="F16" s="13">
        <v>3.75</v>
      </c>
      <c r="G16" s="13"/>
      <c r="H16" s="68">
        <v>0</v>
      </c>
      <c r="I16" s="9">
        <f t="shared" si="0"/>
        <v>0</v>
      </c>
      <c r="J16" s="27"/>
      <c r="K16" s="27"/>
      <c r="L16" s="27"/>
      <c r="M16" s="27"/>
      <c r="N16" s="27"/>
      <c r="O16" s="27"/>
      <c r="P16" s="27"/>
      <c r="Q16" s="27"/>
      <c r="R16" s="27"/>
      <c r="S16" s="28"/>
    </row>
    <row r="17" spans="1:19" ht="12.75">
      <c r="A17" s="8" t="s">
        <v>57</v>
      </c>
      <c r="B17" s="9"/>
      <c r="C17" s="13" t="s">
        <v>245</v>
      </c>
      <c r="E17" s="9" t="s">
        <v>3</v>
      </c>
      <c r="F17" s="13">
        <v>3.75</v>
      </c>
      <c r="G17" s="9"/>
      <c r="H17" s="68">
        <v>0</v>
      </c>
      <c r="I17" s="9">
        <f t="shared" si="0"/>
        <v>0</v>
      </c>
      <c r="J17" s="27"/>
      <c r="K17" s="75"/>
      <c r="L17" s="27"/>
      <c r="M17" s="27"/>
      <c r="N17" s="27"/>
      <c r="O17" s="27"/>
      <c r="P17" s="27"/>
      <c r="Q17" s="27"/>
      <c r="R17" s="27"/>
      <c r="S17" s="28"/>
    </row>
    <row r="18" spans="1:19" ht="12.75">
      <c r="A18" s="8" t="s">
        <v>58</v>
      </c>
      <c r="B18" s="9"/>
      <c r="C18" s="12" t="s">
        <v>229</v>
      </c>
      <c r="D18" s="13" t="s">
        <v>16</v>
      </c>
      <c r="E18" s="9" t="s">
        <v>5</v>
      </c>
      <c r="F18" s="9">
        <v>4</v>
      </c>
      <c r="G18" s="9"/>
      <c r="H18" s="68">
        <v>0</v>
      </c>
      <c r="I18" s="9">
        <f t="shared" si="0"/>
        <v>0</v>
      </c>
      <c r="J18" s="27"/>
      <c r="K18" s="27"/>
      <c r="L18" s="27"/>
      <c r="M18" s="27"/>
      <c r="N18" s="27"/>
      <c r="O18" s="27"/>
      <c r="P18" s="27"/>
      <c r="Q18" s="27"/>
      <c r="R18" s="27"/>
      <c r="S18" s="28"/>
    </row>
    <row r="19" spans="1:19" ht="12.75">
      <c r="A19" s="8" t="s">
        <v>59</v>
      </c>
      <c r="B19" s="9"/>
      <c r="C19" s="9" t="s">
        <v>234</v>
      </c>
      <c r="D19" s="9"/>
      <c r="E19" s="9" t="s">
        <v>5</v>
      </c>
      <c r="F19" s="9">
        <v>4</v>
      </c>
      <c r="G19" s="9"/>
      <c r="H19" s="68">
        <v>0</v>
      </c>
      <c r="I19" s="9">
        <f t="shared" si="0"/>
        <v>0</v>
      </c>
      <c r="J19" s="27"/>
      <c r="K19" s="75"/>
      <c r="L19" s="27"/>
      <c r="M19" s="27"/>
      <c r="N19" s="27"/>
      <c r="O19" s="27"/>
      <c r="P19" s="27"/>
      <c r="Q19" s="27"/>
      <c r="R19" s="27"/>
      <c r="S19" s="28"/>
    </row>
    <row r="20" spans="1:19" ht="12.75">
      <c r="A20" s="8" t="s">
        <v>60</v>
      </c>
      <c r="B20" s="9"/>
      <c r="C20" s="12" t="s">
        <v>230</v>
      </c>
      <c r="D20" s="9" t="s">
        <v>16</v>
      </c>
      <c r="E20" s="9" t="s">
        <v>5</v>
      </c>
      <c r="F20" s="9">
        <v>1</v>
      </c>
      <c r="G20" s="9"/>
      <c r="H20" s="68">
        <v>0</v>
      </c>
      <c r="I20" s="9">
        <f t="shared" si="0"/>
        <v>0</v>
      </c>
      <c r="J20" s="27"/>
      <c r="K20" s="27"/>
      <c r="L20" s="27"/>
      <c r="M20" s="27"/>
      <c r="N20" s="27"/>
      <c r="O20" s="27"/>
      <c r="P20" s="27"/>
      <c r="Q20" s="27"/>
      <c r="R20" s="27"/>
      <c r="S20" s="28"/>
    </row>
    <row r="21" spans="1:19" ht="12.75">
      <c r="A21" s="8" t="s">
        <v>61</v>
      </c>
      <c r="B21" s="9"/>
      <c r="C21" s="9" t="s">
        <v>195</v>
      </c>
      <c r="D21" s="9"/>
      <c r="E21" s="9" t="s">
        <v>5</v>
      </c>
      <c r="F21" s="9">
        <v>1</v>
      </c>
      <c r="G21" s="9"/>
      <c r="H21" s="68">
        <v>0</v>
      </c>
      <c r="I21" s="9">
        <f t="shared" si="0"/>
        <v>0</v>
      </c>
      <c r="J21" s="27"/>
      <c r="K21" s="75"/>
      <c r="L21" s="27"/>
      <c r="M21" s="27"/>
      <c r="N21" s="27"/>
      <c r="O21" s="27"/>
      <c r="P21" s="27"/>
      <c r="Q21" s="27"/>
      <c r="R21" s="27"/>
      <c r="S21" s="28"/>
    </row>
    <row r="22" spans="1:19" ht="12.75">
      <c r="A22" s="8" t="s">
        <v>62</v>
      </c>
      <c r="B22" s="9"/>
      <c r="C22" s="10" t="s">
        <v>169</v>
      </c>
      <c r="D22" s="9" t="s">
        <v>17</v>
      </c>
      <c r="E22" s="9" t="s">
        <v>2</v>
      </c>
      <c r="F22" s="9">
        <v>2.74</v>
      </c>
      <c r="G22" s="9"/>
      <c r="H22" s="68">
        <v>0</v>
      </c>
      <c r="I22" s="9">
        <f t="shared" si="0"/>
        <v>0</v>
      </c>
      <c r="J22" s="27"/>
      <c r="K22" s="27"/>
      <c r="L22" s="27"/>
      <c r="M22" s="27"/>
      <c r="N22" s="27"/>
      <c r="O22" s="27"/>
      <c r="P22" s="27"/>
      <c r="Q22" s="27"/>
      <c r="R22" s="27"/>
      <c r="S22" s="28"/>
    </row>
    <row r="23" spans="1:19" ht="12.75">
      <c r="A23" s="8" t="s">
        <v>63</v>
      </c>
      <c r="B23" s="9"/>
      <c r="C23" s="9" t="s">
        <v>168</v>
      </c>
      <c r="D23" s="9"/>
      <c r="E23" s="9" t="s">
        <v>2</v>
      </c>
      <c r="F23" s="9">
        <v>2.74</v>
      </c>
      <c r="G23" s="9"/>
      <c r="H23" s="68">
        <v>0</v>
      </c>
      <c r="I23" s="9">
        <f t="shared" si="0"/>
        <v>0</v>
      </c>
      <c r="J23" s="27"/>
      <c r="K23" s="75"/>
      <c r="L23" s="27"/>
      <c r="M23" s="27"/>
      <c r="N23" s="27"/>
      <c r="O23" s="27"/>
      <c r="P23" s="27"/>
      <c r="Q23" s="27"/>
      <c r="R23" s="27"/>
      <c r="S23" s="28"/>
    </row>
    <row r="24" spans="1:19" ht="12.75">
      <c r="A24" s="8" t="s">
        <v>64</v>
      </c>
      <c r="B24" s="9"/>
      <c r="C24" s="10" t="s">
        <v>18</v>
      </c>
      <c r="D24" s="9"/>
      <c r="E24" s="9" t="s">
        <v>5</v>
      </c>
      <c r="F24" s="9">
        <v>1</v>
      </c>
      <c r="G24" s="9" t="s">
        <v>32</v>
      </c>
      <c r="H24" s="68">
        <v>0</v>
      </c>
      <c r="I24" s="9">
        <f t="shared" si="0"/>
        <v>0</v>
      </c>
      <c r="J24" s="27"/>
      <c r="K24" s="27"/>
      <c r="L24" s="27"/>
      <c r="M24" s="27"/>
      <c r="N24" s="27"/>
      <c r="O24" s="27"/>
      <c r="P24" s="27"/>
      <c r="Q24" s="27"/>
      <c r="R24" s="27"/>
      <c r="S24" s="28"/>
    </row>
    <row r="25" spans="1:19" ht="12.75">
      <c r="A25" s="8" t="s">
        <v>65</v>
      </c>
      <c r="B25" s="9"/>
      <c r="C25" s="10" t="s">
        <v>170</v>
      </c>
      <c r="D25" s="9" t="s">
        <v>17</v>
      </c>
      <c r="E25" s="9" t="s">
        <v>2</v>
      </c>
      <c r="F25" s="9">
        <v>1.31</v>
      </c>
      <c r="G25" s="9"/>
      <c r="H25" s="68">
        <v>0</v>
      </c>
      <c r="I25" s="9">
        <f t="shared" si="0"/>
        <v>0</v>
      </c>
      <c r="J25" s="27"/>
      <c r="K25" s="27"/>
      <c r="L25" s="27"/>
      <c r="M25" s="27"/>
      <c r="N25" s="27"/>
      <c r="O25" s="27"/>
      <c r="P25" s="27"/>
      <c r="Q25" s="27"/>
      <c r="R25" s="27"/>
      <c r="S25" s="28"/>
    </row>
    <row r="26" spans="1:19" ht="12.75">
      <c r="A26" s="8" t="s">
        <v>66</v>
      </c>
      <c r="B26" s="9"/>
      <c r="C26" s="13" t="s">
        <v>177</v>
      </c>
      <c r="D26" s="9"/>
      <c r="E26" s="9" t="s">
        <v>2</v>
      </c>
      <c r="F26" s="9">
        <v>1.31</v>
      </c>
      <c r="G26" s="9"/>
      <c r="H26" s="68">
        <v>0</v>
      </c>
      <c r="I26" s="9">
        <f t="shared" si="0"/>
        <v>0</v>
      </c>
      <c r="J26" s="27"/>
      <c r="K26" s="75"/>
      <c r="L26" s="27"/>
      <c r="M26" s="27"/>
      <c r="N26" s="27"/>
      <c r="O26" s="27"/>
      <c r="P26" s="27"/>
      <c r="Q26" s="27"/>
      <c r="R26" s="27"/>
      <c r="S26" s="28"/>
    </row>
    <row r="27" spans="1:19" ht="12.75">
      <c r="A27" s="8" t="s">
        <v>67</v>
      </c>
      <c r="B27" s="9"/>
      <c r="C27" s="12" t="s">
        <v>196</v>
      </c>
      <c r="D27" s="13"/>
      <c r="E27" s="13" t="s">
        <v>160</v>
      </c>
      <c r="F27" s="13">
        <v>0.66</v>
      </c>
      <c r="G27" s="13"/>
      <c r="H27" s="68">
        <v>0</v>
      </c>
      <c r="I27" s="9">
        <f t="shared" si="0"/>
        <v>0</v>
      </c>
      <c r="J27" s="27"/>
      <c r="K27" s="27"/>
      <c r="L27" s="27"/>
      <c r="M27" s="27"/>
      <c r="N27" s="27"/>
      <c r="O27" s="27"/>
      <c r="P27" s="27"/>
      <c r="Q27" s="27"/>
      <c r="R27" s="27"/>
      <c r="S27" s="28"/>
    </row>
    <row r="28" spans="1:19" ht="12.75">
      <c r="A28" s="8" t="s">
        <v>68</v>
      </c>
      <c r="B28" s="9"/>
      <c r="C28" s="9" t="s">
        <v>197</v>
      </c>
      <c r="D28" s="9"/>
      <c r="E28" s="13" t="s">
        <v>160</v>
      </c>
      <c r="F28" s="13">
        <v>0.66</v>
      </c>
      <c r="G28" s="9"/>
      <c r="H28" s="68">
        <v>0</v>
      </c>
      <c r="I28" s="9">
        <f t="shared" si="0"/>
        <v>0</v>
      </c>
      <c r="J28" s="27"/>
      <c r="K28" s="75"/>
      <c r="L28" s="27"/>
      <c r="M28" s="27"/>
      <c r="N28" s="27"/>
      <c r="O28" s="27"/>
      <c r="P28" s="27"/>
      <c r="Q28" s="27"/>
      <c r="R28" s="27"/>
      <c r="S28" s="28"/>
    </row>
    <row r="29" spans="1:19" ht="12.75">
      <c r="A29" s="8" t="s">
        <v>69</v>
      </c>
      <c r="B29" s="9"/>
      <c r="C29" s="12" t="s">
        <v>246</v>
      </c>
      <c r="D29" s="13"/>
      <c r="E29" s="13" t="s">
        <v>160</v>
      </c>
      <c r="F29" s="13">
        <v>15.7</v>
      </c>
      <c r="G29" s="13"/>
      <c r="H29" s="68">
        <v>0</v>
      </c>
      <c r="I29" s="9">
        <f t="shared" si="0"/>
        <v>0</v>
      </c>
      <c r="J29" s="27"/>
      <c r="K29" s="27"/>
      <c r="L29" s="27"/>
      <c r="M29" s="27"/>
      <c r="N29" s="27"/>
      <c r="O29" s="27"/>
      <c r="P29" s="27"/>
      <c r="Q29" s="27"/>
      <c r="R29" s="27"/>
      <c r="S29" s="28"/>
    </row>
    <row r="30" spans="1:19" ht="12.75">
      <c r="A30" s="8" t="s">
        <v>70</v>
      </c>
      <c r="B30" s="9"/>
      <c r="C30" s="9" t="s">
        <v>174</v>
      </c>
      <c r="D30" s="9"/>
      <c r="E30" s="13" t="s">
        <v>160</v>
      </c>
      <c r="F30" s="13">
        <v>15.7</v>
      </c>
      <c r="G30" s="9"/>
      <c r="H30" s="68">
        <v>0</v>
      </c>
      <c r="I30" s="9">
        <f t="shared" si="0"/>
        <v>0</v>
      </c>
      <c r="J30" s="27"/>
      <c r="K30" s="75"/>
      <c r="L30" s="27"/>
      <c r="M30" s="27"/>
      <c r="N30" s="27"/>
      <c r="O30" s="27"/>
      <c r="P30" s="27"/>
      <c r="Q30" s="27"/>
      <c r="R30" s="27"/>
      <c r="S30" s="28"/>
    </row>
    <row r="31" spans="1:19" ht="12.75">
      <c r="A31" s="8" t="s">
        <v>162</v>
      </c>
      <c r="B31" s="9"/>
      <c r="C31" s="14" t="s">
        <v>247</v>
      </c>
      <c r="D31" s="13"/>
      <c r="E31" s="13" t="s">
        <v>160</v>
      </c>
      <c r="F31" s="13">
        <v>2</v>
      </c>
      <c r="G31" s="13"/>
      <c r="H31" s="68">
        <v>0</v>
      </c>
      <c r="I31" s="9">
        <f t="shared" si="0"/>
        <v>0</v>
      </c>
      <c r="J31" s="27"/>
      <c r="K31" s="27"/>
      <c r="L31" s="27"/>
      <c r="M31" s="27"/>
      <c r="N31" s="27"/>
      <c r="O31" s="27"/>
      <c r="P31" s="27"/>
      <c r="Q31" s="27"/>
      <c r="R31" s="27"/>
      <c r="S31" s="28"/>
    </row>
    <row r="32" spans="1:19" ht="12.75">
      <c r="A32" s="8" t="s">
        <v>172</v>
      </c>
      <c r="B32" s="9"/>
      <c r="C32" s="9" t="s">
        <v>175</v>
      </c>
      <c r="D32" s="9"/>
      <c r="E32" s="13" t="s">
        <v>160</v>
      </c>
      <c r="F32" s="13">
        <v>2</v>
      </c>
      <c r="G32" s="9"/>
      <c r="H32" s="68">
        <v>0</v>
      </c>
      <c r="I32" s="9">
        <f t="shared" si="0"/>
        <v>0</v>
      </c>
      <c r="J32" s="27"/>
      <c r="K32" s="75"/>
      <c r="L32" s="27"/>
      <c r="M32" s="27"/>
      <c r="N32" s="27"/>
      <c r="O32" s="27"/>
      <c r="P32" s="27"/>
      <c r="Q32" s="27"/>
      <c r="R32" s="27"/>
      <c r="S32" s="28"/>
    </row>
    <row r="33" spans="1:19" ht="12.75">
      <c r="A33" s="8" t="s">
        <v>173</v>
      </c>
      <c r="B33" s="9"/>
      <c r="C33" s="12" t="s">
        <v>19</v>
      </c>
      <c r="D33" s="9" t="s">
        <v>13</v>
      </c>
      <c r="E33" s="9" t="s">
        <v>5</v>
      </c>
      <c r="F33" s="9">
        <v>1</v>
      </c>
      <c r="G33" s="9"/>
      <c r="H33" s="68">
        <v>0</v>
      </c>
      <c r="I33" s="9">
        <f t="shared" si="0"/>
        <v>0</v>
      </c>
      <c r="J33" s="27"/>
      <c r="K33" s="27"/>
      <c r="L33" s="27"/>
      <c r="M33" s="27"/>
      <c r="N33" s="27"/>
      <c r="O33" s="27"/>
      <c r="P33" s="27"/>
      <c r="Q33" s="27"/>
      <c r="R33" s="27"/>
      <c r="S33" s="28"/>
    </row>
    <row r="34" spans="1:19" ht="12.75">
      <c r="A34" s="8" t="s">
        <v>198</v>
      </c>
      <c r="B34" s="9"/>
      <c r="C34" s="13" t="s">
        <v>300</v>
      </c>
      <c r="D34" s="9"/>
      <c r="E34" s="9" t="s">
        <v>2</v>
      </c>
      <c r="F34" s="9">
        <v>0.1</v>
      </c>
      <c r="G34" s="9"/>
      <c r="H34" s="68">
        <v>0</v>
      </c>
      <c r="I34" s="9">
        <f t="shared" si="0"/>
        <v>0</v>
      </c>
      <c r="J34" s="27"/>
      <c r="K34" s="75"/>
      <c r="L34" s="27"/>
      <c r="M34" s="27"/>
      <c r="N34" s="27"/>
      <c r="O34" s="27"/>
      <c r="P34" s="27"/>
      <c r="Q34" s="27"/>
      <c r="R34" s="27"/>
      <c r="S34" s="28"/>
    </row>
    <row r="35" spans="1:19" ht="12.75">
      <c r="A35" s="8" t="s">
        <v>199</v>
      </c>
      <c r="B35" s="9"/>
      <c r="C35" s="12" t="s">
        <v>318</v>
      </c>
      <c r="D35" s="13" t="s">
        <v>161</v>
      </c>
      <c r="E35" s="13" t="s">
        <v>5</v>
      </c>
      <c r="F35" s="13">
        <v>1</v>
      </c>
      <c r="G35" s="13"/>
      <c r="H35" s="68">
        <v>0</v>
      </c>
      <c r="I35" s="9">
        <f t="shared" si="0"/>
        <v>0</v>
      </c>
      <c r="J35" s="27"/>
      <c r="K35" s="27"/>
      <c r="L35" s="27"/>
      <c r="M35" s="27"/>
      <c r="N35" s="27"/>
      <c r="O35" s="27"/>
      <c r="P35" s="27"/>
      <c r="Q35" s="27"/>
      <c r="R35" s="27"/>
      <c r="S35" s="28"/>
    </row>
    <row r="36" spans="1:19" ht="12.75">
      <c r="A36" s="8" t="s">
        <v>200</v>
      </c>
      <c r="B36" s="9"/>
      <c r="C36" s="15" t="s">
        <v>319</v>
      </c>
      <c r="D36" s="9"/>
      <c r="E36" s="9" t="s">
        <v>130</v>
      </c>
      <c r="F36" s="9">
        <v>1</v>
      </c>
      <c r="G36" s="9"/>
      <c r="H36" s="68">
        <v>0</v>
      </c>
      <c r="I36" s="9">
        <f t="shared" si="0"/>
        <v>0</v>
      </c>
      <c r="J36" s="27"/>
      <c r="K36" s="75"/>
      <c r="L36" s="27"/>
      <c r="M36" s="27"/>
      <c r="N36" s="27"/>
      <c r="O36" s="27"/>
      <c r="P36" s="27"/>
      <c r="Q36" s="27"/>
      <c r="R36" s="27"/>
      <c r="S36" s="28"/>
    </row>
    <row r="37" spans="1:19" ht="12.75">
      <c r="A37" s="8" t="s">
        <v>201</v>
      </c>
      <c r="B37" s="9"/>
      <c r="C37" s="12" t="s">
        <v>75</v>
      </c>
      <c r="D37" s="9" t="s">
        <v>20</v>
      </c>
      <c r="E37" s="9" t="s">
        <v>5</v>
      </c>
      <c r="F37" s="13">
        <v>1</v>
      </c>
      <c r="G37" s="13"/>
      <c r="H37" s="68">
        <v>0</v>
      </c>
      <c r="I37" s="9">
        <f t="shared" si="0"/>
        <v>0</v>
      </c>
      <c r="J37" s="27"/>
      <c r="K37" s="27"/>
      <c r="L37" s="27"/>
      <c r="M37" s="27"/>
      <c r="N37" s="27"/>
      <c r="O37" s="27"/>
      <c r="P37" s="27"/>
      <c r="Q37" s="27"/>
      <c r="R37" s="27"/>
      <c r="S37" s="28"/>
    </row>
    <row r="38" spans="1:19" ht="25.5">
      <c r="A38" s="8" t="s">
        <v>202</v>
      </c>
      <c r="B38" s="9"/>
      <c r="C38" s="15" t="s">
        <v>74</v>
      </c>
      <c r="D38" s="9"/>
      <c r="E38" s="9" t="s">
        <v>5</v>
      </c>
      <c r="F38" s="9">
        <v>1</v>
      </c>
      <c r="G38" s="9"/>
      <c r="H38" s="68">
        <v>0</v>
      </c>
      <c r="I38" s="9">
        <f t="shared" si="0"/>
        <v>0</v>
      </c>
      <c r="J38" s="27"/>
      <c r="K38" s="75"/>
      <c r="L38" s="27"/>
      <c r="M38" s="27"/>
      <c r="N38" s="27"/>
      <c r="O38" s="27"/>
      <c r="P38" s="27"/>
      <c r="Q38" s="27"/>
      <c r="R38" s="27"/>
      <c r="S38" s="28"/>
    </row>
    <row r="39" spans="1:19" ht="12.75">
      <c r="A39" s="8" t="s">
        <v>203</v>
      </c>
      <c r="B39" s="9"/>
      <c r="C39" s="10" t="s">
        <v>96</v>
      </c>
      <c r="D39" s="9"/>
      <c r="E39" s="9" t="s">
        <v>5</v>
      </c>
      <c r="F39" s="9">
        <v>1</v>
      </c>
      <c r="G39" s="9" t="s">
        <v>33</v>
      </c>
      <c r="H39" s="68">
        <v>0</v>
      </c>
      <c r="I39" s="9">
        <f t="shared" si="0"/>
        <v>0</v>
      </c>
      <c r="J39" s="27"/>
      <c r="K39" s="27"/>
      <c r="L39" s="27"/>
      <c r="M39" s="27"/>
      <c r="N39" s="27"/>
      <c r="O39" s="27"/>
      <c r="P39" s="27"/>
      <c r="Q39" s="27"/>
      <c r="R39" s="27"/>
      <c r="S39" s="28"/>
    </row>
    <row r="40" spans="1:19" ht="12.75">
      <c r="A40" s="8" t="s">
        <v>204</v>
      </c>
      <c r="B40" s="9"/>
      <c r="C40" s="9" t="s">
        <v>116</v>
      </c>
      <c r="D40" s="9"/>
      <c r="E40" s="9" t="s">
        <v>4</v>
      </c>
      <c r="F40" s="9">
        <v>1.2</v>
      </c>
      <c r="G40" s="9"/>
      <c r="H40" s="68">
        <v>0</v>
      </c>
      <c r="I40" s="9">
        <f t="shared" si="0"/>
        <v>0</v>
      </c>
      <c r="J40" s="27"/>
      <c r="K40" s="75"/>
      <c r="L40" s="27"/>
      <c r="M40" s="27"/>
      <c r="N40" s="27"/>
      <c r="O40" s="27"/>
      <c r="P40" s="27"/>
      <c r="Q40" s="27"/>
      <c r="R40" s="27"/>
      <c r="S40" s="28"/>
    </row>
    <row r="41" spans="1:19" ht="12.75">
      <c r="A41" s="8" t="s">
        <v>205</v>
      </c>
      <c r="B41" s="9"/>
      <c r="C41" s="12" t="s">
        <v>176</v>
      </c>
      <c r="D41" s="13" t="s">
        <v>95</v>
      </c>
      <c r="E41" s="13" t="s">
        <v>3</v>
      </c>
      <c r="F41" s="13">
        <v>3.75</v>
      </c>
      <c r="G41" s="13"/>
      <c r="H41" s="68">
        <v>0</v>
      </c>
      <c r="I41" s="9">
        <f t="shared" si="0"/>
        <v>0</v>
      </c>
      <c r="J41" s="27"/>
      <c r="K41" s="27"/>
      <c r="L41" s="27"/>
      <c r="M41" s="27"/>
      <c r="N41" s="27"/>
      <c r="O41" s="27"/>
      <c r="P41" s="27"/>
      <c r="Q41" s="27"/>
      <c r="R41" s="27"/>
      <c r="S41" s="28"/>
    </row>
    <row r="42" spans="1:19" ht="12.75">
      <c r="A42" s="8" t="s">
        <v>206</v>
      </c>
      <c r="B42" s="9"/>
      <c r="C42" s="9" t="s">
        <v>167</v>
      </c>
      <c r="D42" s="9"/>
      <c r="E42" s="9" t="s">
        <v>2</v>
      </c>
      <c r="F42" s="9">
        <v>0.19</v>
      </c>
      <c r="G42" s="9"/>
      <c r="H42" s="68">
        <v>0</v>
      </c>
      <c r="I42" s="9">
        <f t="shared" si="0"/>
        <v>0</v>
      </c>
      <c r="J42" s="27"/>
      <c r="K42" s="75"/>
      <c r="L42" s="27"/>
      <c r="M42" s="27"/>
      <c r="N42" s="27"/>
      <c r="O42" s="27"/>
      <c r="P42" s="27"/>
      <c r="Q42" s="27"/>
      <c r="R42" s="27"/>
      <c r="S42" s="28"/>
    </row>
    <row r="43" spans="1:19" ht="12.75">
      <c r="A43" s="8" t="s">
        <v>207</v>
      </c>
      <c r="B43" s="9"/>
      <c r="C43" s="9" t="s">
        <v>27</v>
      </c>
      <c r="D43" s="9" t="s">
        <v>12</v>
      </c>
      <c r="E43" s="9" t="s">
        <v>5</v>
      </c>
      <c r="F43" s="9">
        <v>1</v>
      </c>
      <c r="G43" s="9"/>
      <c r="H43" s="68">
        <v>0</v>
      </c>
      <c r="I43" s="9">
        <f t="shared" si="0"/>
        <v>0</v>
      </c>
      <c r="J43" s="27"/>
      <c r="K43" s="27"/>
      <c r="L43" s="27"/>
      <c r="M43" s="27"/>
      <c r="N43" s="27"/>
      <c r="O43" s="27"/>
      <c r="P43" s="27"/>
      <c r="Q43" s="27"/>
      <c r="R43" s="27"/>
      <c r="S43" s="28"/>
    </row>
    <row r="44" spans="1:19" ht="12.75">
      <c r="A44" s="8" t="s">
        <v>208</v>
      </c>
      <c r="B44" s="9"/>
      <c r="C44" s="9" t="s">
        <v>22</v>
      </c>
      <c r="D44" s="9" t="s">
        <v>12</v>
      </c>
      <c r="E44" s="9" t="s">
        <v>5</v>
      </c>
      <c r="F44" s="9">
        <v>1</v>
      </c>
      <c r="G44" s="9"/>
      <c r="H44" s="68">
        <v>0</v>
      </c>
      <c r="I44" s="9">
        <f t="shared" si="0"/>
        <v>0</v>
      </c>
      <c r="J44" s="27"/>
      <c r="K44" s="27"/>
      <c r="L44" s="27"/>
      <c r="M44" s="27"/>
      <c r="N44" s="27"/>
      <c r="O44" s="27"/>
      <c r="P44" s="27"/>
      <c r="Q44" s="27"/>
      <c r="R44" s="27"/>
      <c r="S44" s="28"/>
    </row>
    <row r="45" spans="1:19" ht="12.75">
      <c r="A45" s="8" t="s">
        <v>209</v>
      </c>
      <c r="B45" s="9"/>
      <c r="C45" s="9" t="s">
        <v>40</v>
      </c>
      <c r="D45" s="9" t="s">
        <v>36</v>
      </c>
      <c r="E45" s="9" t="s">
        <v>5</v>
      </c>
      <c r="F45" s="9">
        <v>1</v>
      </c>
      <c r="G45" s="9"/>
      <c r="H45" s="68">
        <v>0</v>
      </c>
      <c r="I45" s="9">
        <f t="shared" si="0"/>
        <v>0</v>
      </c>
      <c r="J45" s="27"/>
      <c r="K45" s="27"/>
      <c r="L45" s="27"/>
      <c r="M45" s="27"/>
      <c r="N45" s="27"/>
      <c r="O45" s="27"/>
      <c r="P45" s="27"/>
      <c r="Q45" s="27"/>
      <c r="R45" s="27"/>
      <c r="S45" s="28"/>
    </row>
    <row r="46" spans="1:19" ht="12.75">
      <c r="A46" s="8" t="s">
        <v>210</v>
      </c>
      <c r="B46" s="9"/>
      <c r="C46" s="124" t="s">
        <v>37</v>
      </c>
      <c r="D46" s="9"/>
      <c r="E46" s="9" t="s">
        <v>4</v>
      </c>
      <c r="F46" s="9">
        <v>10</v>
      </c>
      <c r="G46" s="9"/>
      <c r="H46" s="68">
        <v>0</v>
      </c>
      <c r="I46" s="9">
        <f t="shared" si="0"/>
        <v>0</v>
      </c>
      <c r="J46" s="27"/>
      <c r="K46" s="75"/>
      <c r="L46" s="27"/>
      <c r="M46" s="27"/>
      <c r="N46" s="27"/>
      <c r="O46" s="27"/>
      <c r="P46" s="27"/>
      <c r="Q46" s="27"/>
      <c r="R46" s="27"/>
      <c r="S46" s="28"/>
    </row>
    <row r="47" spans="1:19" ht="12.75">
      <c r="A47" s="8" t="s">
        <v>211</v>
      </c>
      <c r="B47" s="9"/>
      <c r="C47" s="9" t="s">
        <v>0</v>
      </c>
      <c r="D47" s="9"/>
      <c r="E47" s="9" t="s">
        <v>1</v>
      </c>
      <c r="F47" s="9">
        <v>1</v>
      </c>
      <c r="G47" s="9"/>
      <c r="H47" s="68">
        <v>0</v>
      </c>
      <c r="I47" s="9">
        <f t="shared" si="0"/>
        <v>0</v>
      </c>
      <c r="J47" s="27"/>
      <c r="K47" s="27"/>
      <c r="L47" s="27"/>
      <c r="M47" s="27"/>
      <c r="N47" s="27"/>
      <c r="O47" s="27"/>
      <c r="P47" s="27"/>
      <c r="Q47" s="27"/>
      <c r="R47" s="27"/>
      <c r="S47" s="28"/>
    </row>
    <row r="48" spans="1:19" ht="12.75">
      <c r="A48" s="8"/>
      <c r="B48" s="9"/>
      <c r="C48" s="76" t="s">
        <v>258</v>
      </c>
      <c r="D48" s="9"/>
      <c r="E48" s="9"/>
      <c r="F48" s="9"/>
      <c r="G48" s="9"/>
      <c r="H48" s="13"/>
      <c r="I48" s="107">
        <f>SUM(I5:I47)</f>
        <v>0</v>
      </c>
      <c r="J48" s="27"/>
      <c r="K48" s="75"/>
      <c r="L48" s="27"/>
      <c r="M48" s="27"/>
      <c r="N48" s="27"/>
      <c r="O48" s="27"/>
      <c r="P48" s="27"/>
      <c r="Q48" s="27"/>
      <c r="R48" s="27"/>
      <c r="S48" s="28"/>
    </row>
    <row r="49" spans="1:19" ht="12.75">
      <c r="A49" s="8"/>
      <c r="B49" s="9"/>
      <c r="C49" s="12" t="s">
        <v>338</v>
      </c>
      <c r="D49" s="9"/>
      <c r="E49" s="9"/>
      <c r="F49" s="9"/>
      <c r="G49" s="9"/>
      <c r="H49" s="13"/>
      <c r="I49" s="9"/>
      <c r="J49" s="27"/>
      <c r="K49" s="75"/>
      <c r="L49" s="27"/>
      <c r="M49" s="27"/>
      <c r="N49" s="27"/>
      <c r="O49" s="27"/>
      <c r="P49" s="27"/>
      <c r="Q49" s="27"/>
      <c r="R49" s="27"/>
      <c r="S49" s="28"/>
    </row>
    <row r="50" spans="1:19" ht="12.75">
      <c r="A50" s="66" t="s">
        <v>71</v>
      </c>
      <c r="B50" s="6"/>
      <c r="C50" s="16" t="s">
        <v>93</v>
      </c>
      <c r="D50" s="43"/>
      <c r="E50" s="33" t="s">
        <v>9</v>
      </c>
      <c r="F50" s="33" t="s">
        <v>10</v>
      </c>
      <c r="G50" s="33"/>
      <c r="H50" s="33" t="s">
        <v>8</v>
      </c>
      <c r="I50" s="33" t="s">
        <v>7</v>
      </c>
      <c r="J50" s="27"/>
      <c r="K50" s="75"/>
      <c r="L50" s="27"/>
      <c r="M50" s="27"/>
      <c r="N50" s="27"/>
      <c r="O50" s="27"/>
      <c r="P50" s="27"/>
      <c r="Q50" s="27"/>
      <c r="R50" s="27"/>
      <c r="S50" s="28"/>
    </row>
    <row r="51" spans="1:19" ht="12.75">
      <c r="A51" s="44" t="s">
        <v>72</v>
      </c>
      <c r="B51" s="44"/>
      <c r="C51" s="125" t="s">
        <v>312</v>
      </c>
      <c r="D51" s="9" t="s">
        <v>91</v>
      </c>
      <c r="E51" s="9" t="s">
        <v>5</v>
      </c>
      <c r="F51" s="45">
        <v>13</v>
      </c>
      <c r="G51" s="9"/>
      <c r="H51" s="68">
        <v>0</v>
      </c>
      <c r="I51" s="9">
        <f>H51*F51</f>
        <v>0</v>
      </c>
      <c r="J51" s="27"/>
      <c r="K51" s="75"/>
      <c r="L51" s="27"/>
      <c r="M51" s="27"/>
      <c r="N51" s="27"/>
      <c r="O51" s="27"/>
      <c r="P51" s="27"/>
      <c r="Q51" s="27"/>
      <c r="R51" s="27"/>
      <c r="S51" s="28"/>
    </row>
    <row r="52" spans="1:19" ht="12.75">
      <c r="A52" s="9"/>
      <c r="B52" s="9"/>
      <c r="C52" s="13" t="s">
        <v>41</v>
      </c>
      <c r="D52" s="13"/>
      <c r="E52" s="9"/>
      <c r="F52" s="46"/>
      <c r="G52" s="9"/>
      <c r="H52" s="9"/>
      <c r="I52" s="106">
        <f>SUM(I51:I51)</f>
        <v>0</v>
      </c>
      <c r="J52" s="27"/>
      <c r="K52" s="75"/>
      <c r="L52" s="27"/>
      <c r="M52" s="27"/>
      <c r="N52" s="27"/>
      <c r="O52" s="27"/>
      <c r="P52" s="27"/>
      <c r="Q52" s="27"/>
      <c r="R52" s="27"/>
      <c r="S52" s="28"/>
    </row>
    <row r="53" spans="1:19" ht="12.75">
      <c r="A53" s="66" t="s">
        <v>92</v>
      </c>
      <c r="B53" s="6"/>
      <c r="C53" s="16" t="s">
        <v>164</v>
      </c>
      <c r="D53" s="7"/>
      <c r="E53" s="33" t="s">
        <v>9</v>
      </c>
      <c r="F53" s="33" t="s">
        <v>10</v>
      </c>
      <c r="G53" s="33" t="s">
        <v>259</v>
      </c>
      <c r="H53" s="33" t="s">
        <v>8</v>
      </c>
      <c r="I53" s="33" t="s">
        <v>7</v>
      </c>
      <c r="J53" s="27"/>
      <c r="K53" s="27"/>
      <c r="L53" s="27"/>
      <c r="M53" s="27"/>
      <c r="N53" s="27"/>
      <c r="O53" s="27"/>
      <c r="P53" s="27"/>
      <c r="Q53" s="27"/>
      <c r="R53" s="27"/>
      <c r="S53" s="28"/>
    </row>
    <row r="54" spans="1:19" ht="12.75">
      <c r="A54" s="8" t="s">
        <v>44</v>
      </c>
      <c r="B54" s="13"/>
      <c r="C54" s="13" t="s">
        <v>251</v>
      </c>
      <c r="D54" s="13" t="s">
        <v>12</v>
      </c>
      <c r="E54" s="13" t="s">
        <v>3</v>
      </c>
      <c r="F54" s="13">
        <v>2.8</v>
      </c>
      <c r="G54" s="13"/>
      <c r="H54" s="68">
        <v>0</v>
      </c>
      <c r="I54" s="9">
        <f>H54*F54</f>
        <v>0</v>
      </c>
      <c r="J54" s="27"/>
      <c r="K54" s="27"/>
      <c r="L54" s="27"/>
      <c r="M54" s="27"/>
      <c r="N54" s="27"/>
      <c r="O54" s="27"/>
      <c r="P54" s="27"/>
      <c r="Q54" s="27"/>
      <c r="R54" s="27"/>
      <c r="S54" s="28"/>
    </row>
    <row r="55" spans="1:19" ht="12.75">
      <c r="A55" s="8" t="s">
        <v>45</v>
      </c>
      <c r="B55" s="13"/>
      <c r="C55" s="12" t="s">
        <v>248</v>
      </c>
      <c r="D55" s="13"/>
      <c r="E55" s="13" t="s">
        <v>3</v>
      </c>
      <c r="F55" s="13">
        <v>19.4</v>
      </c>
      <c r="G55" s="13"/>
      <c r="H55" s="68">
        <v>0</v>
      </c>
      <c r="I55" s="9">
        <f>H55*F55</f>
        <v>0</v>
      </c>
      <c r="J55" s="27"/>
      <c r="K55" s="27"/>
      <c r="L55" s="27"/>
      <c r="M55" s="27"/>
      <c r="N55" s="27"/>
      <c r="O55" s="27"/>
      <c r="P55" s="27"/>
      <c r="Q55" s="27"/>
      <c r="R55" s="27"/>
      <c r="S55" s="28"/>
    </row>
    <row r="56" spans="1:19" ht="25.5">
      <c r="A56" s="8" t="s">
        <v>280</v>
      </c>
      <c r="B56" s="13"/>
      <c r="C56" s="14" t="s">
        <v>313</v>
      </c>
      <c r="D56" s="13" t="s">
        <v>12</v>
      </c>
      <c r="E56" s="13" t="s">
        <v>2</v>
      </c>
      <c r="F56" s="13">
        <f>19.4*0.1</f>
        <v>1.94</v>
      </c>
      <c r="G56" s="13"/>
      <c r="H56" s="68">
        <v>0</v>
      </c>
      <c r="I56" s="9">
        <f>H56*F56</f>
        <v>0</v>
      </c>
      <c r="J56" s="27"/>
      <c r="K56" s="27"/>
      <c r="L56" s="27"/>
      <c r="M56" s="27"/>
      <c r="N56" s="27"/>
      <c r="O56" s="27"/>
      <c r="P56" s="27"/>
      <c r="Q56" s="27"/>
      <c r="R56" s="27"/>
      <c r="S56" s="28"/>
    </row>
    <row r="57" spans="1:19" ht="12.75">
      <c r="A57" s="8" t="s">
        <v>281</v>
      </c>
      <c r="B57" s="13"/>
      <c r="C57" s="12" t="s">
        <v>165</v>
      </c>
      <c r="D57" s="13"/>
      <c r="E57" s="13" t="s">
        <v>4</v>
      </c>
      <c r="F57" s="13">
        <v>42.7</v>
      </c>
      <c r="G57" s="13"/>
      <c r="H57" s="68">
        <v>0</v>
      </c>
      <c r="I57" s="9">
        <f>H57*F57</f>
        <v>0</v>
      </c>
      <c r="J57" s="27"/>
      <c r="K57" s="27"/>
      <c r="L57" s="27"/>
      <c r="M57" s="27"/>
      <c r="N57" s="27"/>
      <c r="O57" s="27"/>
      <c r="P57" s="27"/>
      <c r="Q57" s="27"/>
      <c r="R57" s="27"/>
      <c r="S57" s="28"/>
    </row>
    <row r="58" spans="1:19" ht="12.75">
      <c r="A58" s="19"/>
      <c r="B58" s="13"/>
      <c r="C58" s="13" t="s">
        <v>41</v>
      </c>
      <c r="D58" s="9"/>
      <c r="E58" s="9"/>
      <c r="F58" s="9"/>
      <c r="G58" s="9"/>
      <c r="H58" s="13"/>
      <c r="I58" s="107">
        <f>SUM(I54:I57)</f>
        <v>0</v>
      </c>
      <c r="J58" s="27"/>
      <c r="K58" s="27"/>
      <c r="L58" s="27"/>
      <c r="M58" s="27"/>
      <c r="N58" s="27"/>
      <c r="O58" s="27"/>
      <c r="P58" s="27"/>
      <c r="Q58" s="27"/>
      <c r="R58" s="27"/>
      <c r="S58" s="28"/>
    </row>
    <row r="59" spans="1:19" ht="12.75">
      <c r="A59" s="66" t="s">
        <v>282</v>
      </c>
      <c r="B59" s="6"/>
      <c r="C59" s="16" t="s">
        <v>249</v>
      </c>
      <c r="D59" s="7"/>
      <c r="E59" s="33" t="s">
        <v>9</v>
      </c>
      <c r="F59" s="33" t="s">
        <v>10</v>
      </c>
      <c r="G59" s="33" t="s">
        <v>259</v>
      </c>
      <c r="H59" s="33" t="s">
        <v>8</v>
      </c>
      <c r="I59" s="33" t="s">
        <v>7</v>
      </c>
      <c r="J59" s="27"/>
      <c r="K59" s="27"/>
      <c r="L59" s="27"/>
      <c r="M59" s="27"/>
      <c r="N59" s="27"/>
      <c r="O59" s="27"/>
      <c r="P59" s="27"/>
      <c r="Q59" s="27"/>
      <c r="R59" s="27"/>
      <c r="S59" s="28"/>
    </row>
    <row r="60" spans="1:19" ht="12.75">
      <c r="A60" s="17" t="s">
        <v>283</v>
      </c>
      <c r="B60" s="126"/>
      <c r="C60" s="127" t="s">
        <v>250</v>
      </c>
      <c r="D60" s="18" t="s">
        <v>28</v>
      </c>
      <c r="E60" s="9" t="s">
        <v>4</v>
      </c>
      <c r="F60" s="13">
        <v>42.7</v>
      </c>
      <c r="G60" s="9"/>
      <c r="H60" s="68">
        <v>0</v>
      </c>
      <c r="I60" s="9">
        <f>H60*F60</f>
        <v>0</v>
      </c>
      <c r="J60" s="27"/>
      <c r="K60" s="27"/>
      <c r="L60" s="27"/>
      <c r="M60" s="27"/>
      <c r="N60" s="27"/>
      <c r="O60" s="27"/>
      <c r="P60" s="27"/>
      <c r="Q60" s="27"/>
      <c r="R60" s="27"/>
      <c r="S60" s="28"/>
    </row>
    <row r="61" spans="1:19" ht="25.5">
      <c r="A61" s="19" t="s">
        <v>284</v>
      </c>
      <c r="B61" s="13"/>
      <c r="C61" s="15" t="s">
        <v>345</v>
      </c>
      <c r="D61" s="9" t="s">
        <v>28</v>
      </c>
      <c r="E61" s="9" t="s">
        <v>4</v>
      </c>
      <c r="F61" s="13">
        <f>69.6-F60</f>
        <v>26.89999999999999</v>
      </c>
      <c r="G61" s="13"/>
      <c r="H61" s="68">
        <v>0</v>
      </c>
      <c r="I61" s="9">
        <f>H61*F61</f>
        <v>0</v>
      </c>
      <c r="J61" s="27"/>
      <c r="K61" s="27"/>
      <c r="L61" s="27"/>
      <c r="M61" s="27"/>
      <c r="N61" s="27"/>
      <c r="O61" s="27"/>
      <c r="P61" s="27"/>
      <c r="Q61" s="27"/>
      <c r="R61" s="27"/>
      <c r="S61" s="28"/>
    </row>
    <row r="62" spans="1:19" ht="12.75">
      <c r="A62" s="13"/>
      <c r="B62" s="13"/>
      <c r="C62" s="13" t="s">
        <v>41</v>
      </c>
      <c r="D62" s="9"/>
      <c r="E62" s="9"/>
      <c r="F62" s="9"/>
      <c r="G62" s="9"/>
      <c r="H62" s="13"/>
      <c r="I62" s="106">
        <f>SUM(I60:I61)</f>
        <v>0</v>
      </c>
      <c r="J62" s="27"/>
      <c r="K62" s="75"/>
      <c r="L62" s="27"/>
      <c r="M62" s="27"/>
      <c r="N62" s="27"/>
      <c r="O62" s="27"/>
      <c r="P62" s="27"/>
      <c r="Q62" s="27"/>
      <c r="R62" s="27"/>
      <c r="S62" s="28"/>
    </row>
    <row r="63" spans="1:19" ht="12.75">
      <c r="A63" s="28"/>
      <c r="B63" s="28"/>
      <c r="C63" s="28"/>
      <c r="D63" s="28"/>
      <c r="E63" s="28"/>
      <c r="F63" s="28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8"/>
    </row>
    <row r="64" spans="1:20" ht="12.75">
      <c r="A64" s="77" t="s">
        <v>26</v>
      </c>
      <c r="B64" s="78"/>
      <c r="C64" s="21" t="s">
        <v>157</v>
      </c>
      <c r="D64" s="78"/>
      <c r="E64" s="78"/>
      <c r="F64" s="78"/>
      <c r="G64" s="78"/>
      <c r="H64" s="78"/>
      <c r="I64" s="78"/>
      <c r="J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1:20" ht="12.75">
      <c r="A65" s="23" t="s">
        <v>76</v>
      </c>
      <c r="B65" s="79"/>
      <c r="C65" s="22" t="s">
        <v>134</v>
      </c>
      <c r="D65" s="80"/>
      <c r="E65" s="33" t="s">
        <v>9</v>
      </c>
      <c r="F65" s="33" t="s">
        <v>10</v>
      </c>
      <c r="G65" s="33" t="s">
        <v>259</v>
      </c>
      <c r="H65" s="33" t="s">
        <v>8</v>
      </c>
      <c r="I65" s="33" t="s">
        <v>7</v>
      </c>
      <c r="J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1:20" ht="12.75">
      <c r="A66" s="8" t="s">
        <v>77</v>
      </c>
      <c r="B66" s="25"/>
      <c r="C66" s="13" t="s">
        <v>252</v>
      </c>
      <c r="D66" s="13"/>
      <c r="E66" s="13" t="s">
        <v>3</v>
      </c>
      <c r="F66" s="13">
        <v>45.2</v>
      </c>
      <c r="G66" s="13"/>
      <c r="H66" s="68">
        <v>0</v>
      </c>
      <c r="I66" s="9">
        <f>H66*F66</f>
        <v>0</v>
      </c>
      <c r="J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1:20" ht="12.75">
      <c r="A67" s="8" t="s">
        <v>189</v>
      </c>
      <c r="B67" s="25"/>
      <c r="C67" s="13" t="s">
        <v>253</v>
      </c>
      <c r="D67" s="13"/>
      <c r="E67" s="13" t="s">
        <v>3</v>
      </c>
      <c r="F67" s="90">
        <v>42.8</v>
      </c>
      <c r="G67" s="13"/>
      <c r="H67" s="68">
        <v>0</v>
      </c>
      <c r="I67" s="9">
        <f>H67*F67</f>
        <v>0</v>
      </c>
      <c r="J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1:20" ht="12.75">
      <c r="A68" s="19"/>
      <c r="B68" s="13"/>
      <c r="C68" s="10" t="s">
        <v>41</v>
      </c>
      <c r="D68" s="9"/>
      <c r="E68" s="9"/>
      <c r="F68" s="9"/>
      <c r="G68" s="9"/>
      <c r="H68" s="9"/>
      <c r="I68" s="106">
        <f>SUM(I66:I67)</f>
        <v>0</v>
      </c>
      <c r="J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1:20" ht="12.75">
      <c r="A69" s="23" t="s">
        <v>118</v>
      </c>
      <c r="B69" s="79"/>
      <c r="C69" s="22" t="s">
        <v>179</v>
      </c>
      <c r="D69" s="80"/>
      <c r="E69" s="33" t="s">
        <v>9</v>
      </c>
      <c r="F69" s="33" t="s">
        <v>10</v>
      </c>
      <c r="G69" s="33" t="s">
        <v>259</v>
      </c>
      <c r="H69" s="33" t="s">
        <v>8</v>
      </c>
      <c r="I69" s="33" t="s">
        <v>7</v>
      </c>
      <c r="J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1:20" ht="25.5">
      <c r="A70" s="19" t="s">
        <v>228</v>
      </c>
      <c r="B70" s="81"/>
      <c r="C70" s="14" t="s">
        <v>348</v>
      </c>
      <c r="D70" s="13"/>
      <c r="E70" s="13" t="s">
        <v>2</v>
      </c>
      <c r="F70" s="13">
        <v>102.2</v>
      </c>
      <c r="G70" s="13"/>
      <c r="H70" s="68">
        <v>0</v>
      </c>
      <c r="I70" s="9">
        <f>H70*F70</f>
        <v>0</v>
      </c>
      <c r="J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1:20" ht="12.75">
      <c r="A71" s="19"/>
      <c r="B71" s="13"/>
      <c r="C71" s="10" t="s">
        <v>41</v>
      </c>
      <c r="D71" s="9"/>
      <c r="E71" s="9"/>
      <c r="F71" s="9"/>
      <c r="G71" s="9"/>
      <c r="H71" s="9"/>
      <c r="I71" s="106">
        <f>SUM(I70)</f>
        <v>0</v>
      </c>
      <c r="J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1:20" ht="12.75">
      <c r="A72" s="23" t="s">
        <v>132</v>
      </c>
      <c r="B72" s="79"/>
      <c r="C72" s="22" t="s">
        <v>183</v>
      </c>
      <c r="D72" s="80"/>
      <c r="E72" s="33" t="s">
        <v>9</v>
      </c>
      <c r="F72" s="33" t="s">
        <v>10</v>
      </c>
      <c r="G72" s="33" t="s">
        <v>259</v>
      </c>
      <c r="H72" s="33" t="s">
        <v>8</v>
      </c>
      <c r="I72" s="33" t="s">
        <v>7</v>
      </c>
      <c r="J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1:20" ht="25.5">
      <c r="A73" s="8" t="s">
        <v>190</v>
      </c>
      <c r="B73" s="25"/>
      <c r="C73" s="24" t="s">
        <v>314</v>
      </c>
      <c r="D73" s="13"/>
      <c r="E73" s="13" t="s">
        <v>130</v>
      </c>
      <c r="F73" s="13">
        <v>1</v>
      </c>
      <c r="G73" s="13"/>
      <c r="H73" s="68">
        <v>0</v>
      </c>
      <c r="I73" s="9">
        <f aca="true" t="shared" si="1" ref="I73:I78">H73*F73</f>
        <v>0</v>
      </c>
      <c r="J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1:20" ht="141.75" customHeight="1">
      <c r="A74" s="8" t="s">
        <v>191</v>
      </c>
      <c r="B74" s="25"/>
      <c r="C74" s="24" t="s">
        <v>349</v>
      </c>
      <c r="D74" s="13"/>
      <c r="E74" s="13" t="s">
        <v>130</v>
      </c>
      <c r="F74" s="13">
        <v>1</v>
      </c>
      <c r="G74" s="13"/>
      <c r="H74" s="68">
        <v>0</v>
      </c>
      <c r="I74" s="9">
        <f t="shared" si="1"/>
        <v>0</v>
      </c>
      <c r="J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1:20" ht="12.75">
      <c r="A75" s="8" t="s">
        <v>192</v>
      </c>
      <c r="B75" s="25"/>
      <c r="C75" s="2" t="s">
        <v>237</v>
      </c>
      <c r="D75" s="119"/>
      <c r="E75" s="13" t="s">
        <v>2</v>
      </c>
      <c r="F75" s="13">
        <v>93</v>
      </c>
      <c r="G75" s="13"/>
      <c r="H75" s="68">
        <v>0</v>
      </c>
      <c r="I75" s="9">
        <f t="shared" si="1"/>
        <v>0</v>
      </c>
      <c r="J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1:20" ht="26.25" customHeight="1">
      <c r="A76" s="8" t="s">
        <v>214</v>
      </c>
      <c r="B76" s="25"/>
      <c r="C76" s="24" t="s">
        <v>347</v>
      </c>
      <c r="D76" s="119"/>
      <c r="E76" s="13" t="s">
        <v>2</v>
      </c>
      <c r="F76" s="13">
        <v>93</v>
      </c>
      <c r="G76" s="13"/>
      <c r="H76" s="68">
        <v>0</v>
      </c>
      <c r="I76" s="9">
        <f t="shared" si="1"/>
        <v>0</v>
      </c>
      <c r="J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1:20" ht="12.75">
      <c r="A77" s="8" t="s">
        <v>215</v>
      </c>
      <c r="B77" s="25"/>
      <c r="C77" s="9" t="s">
        <v>350</v>
      </c>
      <c r="D77" s="13"/>
      <c r="E77" s="13" t="s">
        <v>2</v>
      </c>
      <c r="F77" s="13">
        <v>8.98</v>
      </c>
      <c r="G77" s="13"/>
      <c r="H77" s="68">
        <v>0</v>
      </c>
      <c r="I77" s="9">
        <f t="shared" si="1"/>
        <v>0</v>
      </c>
      <c r="J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1:20" ht="12.75">
      <c r="A78" s="8" t="s">
        <v>216</v>
      </c>
      <c r="B78" s="25"/>
      <c r="C78" s="9" t="s">
        <v>166</v>
      </c>
      <c r="D78" s="13"/>
      <c r="E78" s="13" t="s">
        <v>2</v>
      </c>
      <c r="F78" s="13">
        <v>8.98</v>
      </c>
      <c r="G78" s="13"/>
      <c r="H78" s="68">
        <v>0</v>
      </c>
      <c r="I78" s="9">
        <f t="shared" si="1"/>
        <v>0</v>
      </c>
      <c r="J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1:20" ht="12.75">
      <c r="A79" s="19"/>
      <c r="B79" s="13"/>
      <c r="C79" s="10" t="s">
        <v>41</v>
      </c>
      <c r="D79" s="9"/>
      <c r="E79" s="9"/>
      <c r="F79" s="9"/>
      <c r="G79" s="9"/>
      <c r="H79" s="9"/>
      <c r="I79" s="106">
        <f>SUM(I73:I78)</f>
        <v>0</v>
      </c>
      <c r="J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1:19" ht="12.75">
      <c r="A80" s="23" t="s">
        <v>133</v>
      </c>
      <c r="B80" s="82"/>
      <c r="C80" s="82" t="s">
        <v>182</v>
      </c>
      <c r="D80" s="82"/>
      <c r="E80" s="33" t="s">
        <v>9</v>
      </c>
      <c r="F80" s="33" t="s">
        <v>10</v>
      </c>
      <c r="G80" s="33" t="s">
        <v>259</v>
      </c>
      <c r="H80" s="33" t="s">
        <v>8</v>
      </c>
      <c r="I80" s="33" t="s">
        <v>7</v>
      </c>
      <c r="J80" s="27"/>
      <c r="K80" s="75"/>
      <c r="L80" s="27"/>
      <c r="M80" s="27"/>
      <c r="N80" s="27"/>
      <c r="O80" s="27"/>
      <c r="P80" s="27"/>
      <c r="Q80" s="27"/>
      <c r="R80" s="27"/>
      <c r="S80" s="28"/>
    </row>
    <row r="81" spans="1:19" ht="12.75">
      <c r="A81" s="2" t="s">
        <v>226</v>
      </c>
      <c r="B81" s="9"/>
      <c r="C81" s="26" t="s">
        <v>254</v>
      </c>
      <c r="D81" s="9"/>
      <c r="E81" s="9" t="s">
        <v>130</v>
      </c>
      <c r="F81" s="9">
        <v>1</v>
      </c>
      <c r="G81" s="9"/>
      <c r="H81" s="68">
        <v>0</v>
      </c>
      <c r="I81" s="9">
        <f>H81*F81</f>
        <v>0</v>
      </c>
      <c r="J81" s="27"/>
      <c r="K81" s="75"/>
      <c r="L81" s="27"/>
      <c r="M81" s="27"/>
      <c r="N81" s="27"/>
      <c r="O81" s="27"/>
      <c r="P81" s="27"/>
      <c r="Q81" s="27"/>
      <c r="R81" s="27"/>
      <c r="S81" s="28"/>
    </row>
    <row r="82" spans="1:19" ht="12.75">
      <c r="A82" s="5" t="s">
        <v>227</v>
      </c>
      <c r="B82" s="9"/>
      <c r="C82" s="12" t="s">
        <v>184</v>
      </c>
      <c r="D82" s="9"/>
      <c r="E82" s="9" t="s">
        <v>4</v>
      </c>
      <c r="F82" s="9">
        <v>353</v>
      </c>
      <c r="G82" s="13"/>
      <c r="H82" s="68">
        <v>0</v>
      </c>
      <c r="I82" s="9">
        <f>H82*F82</f>
        <v>0</v>
      </c>
      <c r="J82" s="27"/>
      <c r="K82" s="75"/>
      <c r="L82" s="27"/>
      <c r="M82" s="27"/>
      <c r="N82" s="27"/>
      <c r="O82" s="27"/>
      <c r="P82" s="27"/>
      <c r="Q82" s="27"/>
      <c r="R82" s="27"/>
      <c r="S82" s="28"/>
    </row>
    <row r="83" spans="1:20" ht="12.75">
      <c r="A83" s="13"/>
      <c r="B83" s="13"/>
      <c r="C83" s="9" t="s">
        <v>41</v>
      </c>
      <c r="D83" s="9"/>
      <c r="E83" s="9"/>
      <c r="F83" s="9"/>
      <c r="G83" s="9"/>
      <c r="H83" s="9"/>
      <c r="I83" s="106">
        <f>SUM(I81:I82)</f>
        <v>0</v>
      </c>
      <c r="J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1:19" ht="12.75">
      <c r="A84" s="27"/>
      <c r="B84" s="28"/>
      <c r="C84" s="27"/>
      <c r="D84" s="28"/>
      <c r="E84" s="28"/>
      <c r="F84" s="28"/>
      <c r="G84" s="28"/>
      <c r="H84" s="28"/>
      <c r="I84" s="28"/>
      <c r="J84" s="27"/>
      <c r="K84" s="75"/>
      <c r="L84" s="27"/>
      <c r="M84" s="27"/>
      <c r="N84" s="27"/>
      <c r="O84" s="27"/>
      <c r="P84" s="27"/>
      <c r="Q84" s="27"/>
      <c r="R84" s="27"/>
      <c r="S84" s="28"/>
    </row>
    <row r="85" spans="1:20" s="84" customFormat="1" ht="12.75">
      <c r="A85" s="29" t="s">
        <v>23</v>
      </c>
      <c r="B85" s="83"/>
      <c r="C85" s="30" t="s">
        <v>135</v>
      </c>
      <c r="D85" s="83"/>
      <c r="E85" s="83"/>
      <c r="F85" s="83"/>
      <c r="G85" s="83"/>
      <c r="H85" s="83"/>
      <c r="I85" s="83"/>
      <c r="J85" s="27"/>
      <c r="L85" s="27"/>
      <c r="M85" s="27"/>
      <c r="N85" s="27"/>
      <c r="O85" s="27"/>
      <c r="P85" s="27"/>
      <c r="Q85" s="27"/>
      <c r="R85" s="27"/>
      <c r="S85" s="27"/>
      <c r="T85" s="27"/>
    </row>
    <row r="86" spans="1:20" s="84" customFormat="1" ht="12.75">
      <c r="A86" s="31" t="s">
        <v>78</v>
      </c>
      <c r="B86" s="85"/>
      <c r="C86" s="32" t="s">
        <v>193</v>
      </c>
      <c r="D86" s="33"/>
      <c r="E86" s="33" t="s">
        <v>9</v>
      </c>
      <c r="F86" s="33" t="s">
        <v>10</v>
      </c>
      <c r="G86" s="33" t="s">
        <v>259</v>
      </c>
      <c r="H86" s="33" t="s">
        <v>8</v>
      </c>
      <c r="I86" s="33" t="s">
        <v>7</v>
      </c>
      <c r="J86" s="27"/>
      <c r="L86" s="27"/>
      <c r="M86" s="27"/>
      <c r="N86" s="27"/>
      <c r="O86" s="27"/>
      <c r="P86" s="27"/>
      <c r="Q86" s="27"/>
      <c r="R86" s="27"/>
      <c r="S86" s="27"/>
      <c r="T86" s="27"/>
    </row>
    <row r="87" spans="1:20" ht="12.75">
      <c r="A87" s="19" t="s">
        <v>78</v>
      </c>
      <c r="B87" s="25"/>
      <c r="C87" s="13" t="s">
        <v>255</v>
      </c>
      <c r="D87" s="13"/>
      <c r="E87" s="13" t="s">
        <v>3</v>
      </c>
      <c r="F87" s="13">
        <v>31.5</v>
      </c>
      <c r="G87" s="13"/>
      <c r="H87" s="68">
        <v>0</v>
      </c>
      <c r="I87" s="9">
        <f>H87*F87</f>
        <v>0</v>
      </c>
      <c r="J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1:20" ht="12.75">
      <c r="A88" s="19"/>
      <c r="B88" s="13"/>
      <c r="C88" s="10" t="s">
        <v>41</v>
      </c>
      <c r="D88" s="9"/>
      <c r="E88" s="9"/>
      <c r="F88" s="9"/>
      <c r="G88" s="9"/>
      <c r="H88" s="9"/>
      <c r="I88" s="107">
        <f>SUM(I87)</f>
        <v>0</v>
      </c>
      <c r="J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1:20" s="84" customFormat="1" ht="12.75">
      <c r="A89" s="31" t="s">
        <v>79</v>
      </c>
      <c r="B89" s="85"/>
      <c r="C89" s="32" t="s">
        <v>295</v>
      </c>
      <c r="D89" s="33"/>
      <c r="E89" s="33" t="s">
        <v>9</v>
      </c>
      <c r="F89" s="33" t="s">
        <v>10</v>
      </c>
      <c r="G89" s="33" t="s">
        <v>259</v>
      </c>
      <c r="H89" s="33" t="s">
        <v>8</v>
      </c>
      <c r="I89" s="33" t="s">
        <v>7</v>
      </c>
      <c r="J89" s="27"/>
      <c r="L89" s="27"/>
      <c r="M89" s="27"/>
      <c r="N89" s="27"/>
      <c r="O89" s="27"/>
      <c r="P89" s="27"/>
      <c r="Q89" s="27"/>
      <c r="R89" s="27"/>
      <c r="S89" s="27"/>
      <c r="T89" s="27"/>
    </row>
    <row r="90" spans="1:19" ht="12.75">
      <c r="A90" s="19" t="s">
        <v>80</v>
      </c>
      <c r="B90" s="9"/>
      <c r="C90" s="12" t="s">
        <v>304</v>
      </c>
      <c r="D90" s="9"/>
      <c r="E90" s="13" t="s">
        <v>3</v>
      </c>
      <c r="F90" s="13">
        <v>65.6</v>
      </c>
      <c r="G90" s="108"/>
      <c r="H90" s="68">
        <v>0</v>
      </c>
      <c r="I90" s="9">
        <f>H90*F90</f>
        <v>0</v>
      </c>
      <c r="J90" s="27"/>
      <c r="K90" s="75"/>
      <c r="L90" s="27"/>
      <c r="M90" s="27"/>
      <c r="N90" s="27"/>
      <c r="O90" s="27"/>
      <c r="P90" s="27"/>
      <c r="Q90" s="27"/>
      <c r="R90" s="27"/>
      <c r="S90" s="28"/>
    </row>
    <row r="91" spans="1:19" ht="12.75">
      <c r="A91" s="19" t="s">
        <v>81</v>
      </c>
      <c r="B91" s="9"/>
      <c r="C91" s="15" t="s">
        <v>296</v>
      </c>
      <c r="D91" s="9"/>
      <c r="E91" s="13" t="s">
        <v>3</v>
      </c>
      <c r="F91" s="13">
        <v>42.8</v>
      </c>
      <c r="G91" s="13"/>
      <c r="H91" s="68">
        <v>0</v>
      </c>
      <c r="I91" s="9">
        <f>H91*F91</f>
        <v>0</v>
      </c>
      <c r="J91" s="27"/>
      <c r="K91" s="75"/>
      <c r="L91" s="27"/>
      <c r="M91" s="27"/>
      <c r="N91" s="27"/>
      <c r="O91" s="27"/>
      <c r="P91" s="27"/>
      <c r="Q91" s="27"/>
      <c r="R91" s="27"/>
      <c r="S91" s="28"/>
    </row>
    <row r="92" spans="1:19" ht="12.75">
      <c r="A92" s="19" t="s">
        <v>82</v>
      </c>
      <c r="B92" s="9"/>
      <c r="C92" s="15" t="s">
        <v>297</v>
      </c>
      <c r="D92" s="9"/>
      <c r="E92" s="13" t="s">
        <v>3</v>
      </c>
      <c r="F92" s="13">
        <v>22.8</v>
      </c>
      <c r="G92" s="13"/>
      <c r="H92" s="68">
        <v>0</v>
      </c>
      <c r="I92" s="9">
        <f>H92*F92</f>
        <v>0</v>
      </c>
      <c r="J92" s="27"/>
      <c r="K92" s="75"/>
      <c r="L92" s="27"/>
      <c r="M92" s="27"/>
      <c r="N92" s="27"/>
      <c r="O92" s="27"/>
      <c r="P92" s="27"/>
      <c r="Q92" s="27"/>
      <c r="R92" s="27"/>
      <c r="S92" s="28"/>
    </row>
    <row r="93" spans="1:19" ht="12.75">
      <c r="A93" s="19" t="s">
        <v>186</v>
      </c>
      <c r="B93" s="9"/>
      <c r="C93" s="15" t="s">
        <v>257</v>
      </c>
      <c r="D93" s="9"/>
      <c r="E93" s="13" t="s">
        <v>3</v>
      </c>
      <c r="F93" s="13">
        <v>65.6</v>
      </c>
      <c r="G93" s="13"/>
      <c r="H93" s="68">
        <v>0</v>
      </c>
      <c r="I93" s="9">
        <f>H93*F93</f>
        <v>0</v>
      </c>
      <c r="J93" s="27"/>
      <c r="K93" s="75"/>
      <c r="L93" s="27"/>
      <c r="M93" s="27"/>
      <c r="N93" s="27"/>
      <c r="O93" s="27"/>
      <c r="P93" s="27"/>
      <c r="Q93" s="27"/>
      <c r="R93" s="27"/>
      <c r="S93" s="28"/>
    </row>
    <row r="94" spans="1:19" ht="12.75">
      <c r="A94" s="19" t="s">
        <v>217</v>
      </c>
      <c r="B94" s="9"/>
      <c r="C94" s="15" t="s">
        <v>346</v>
      </c>
      <c r="D94" s="9"/>
      <c r="E94" s="13" t="s">
        <v>3</v>
      </c>
      <c r="F94" s="13">
        <v>22.8</v>
      </c>
      <c r="G94" s="13"/>
      <c r="H94" s="68">
        <v>0</v>
      </c>
      <c r="I94" s="9">
        <f>H94*F94</f>
        <v>0</v>
      </c>
      <c r="J94" s="27"/>
      <c r="K94" s="75"/>
      <c r="L94" s="27"/>
      <c r="M94" s="27"/>
      <c r="N94" s="27"/>
      <c r="O94" s="27"/>
      <c r="P94" s="27"/>
      <c r="Q94" s="27"/>
      <c r="R94" s="27"/>
      <c r="S94" s="28"/>
    </row>
    <row r="95" spans="1:20" ht="12.75">
      <c r="A95" s="19"/>
      <c r="B95" s="13"/>
      <c r="C95" s="10" t="s">
        <v>41</v>
      </c>
      <c r="D95" s="9"/>
      <c r="E95" s="13"/>
      <c r="F95" s="13"/>
      <c r="G95" s="13"/>
      <c r="H95" s="13"/>
      <c r="I95" s="108">
        <f>SUM(I90:I94)</f>
        <v>0</v>
      </c>
      <c r="J95" s="28"/>
      <c r="L95" s="28"/>
      <c r="M95" s="28"/>
      <c r="N95" s="28"/>
      <c r="O95" s="28"/>
      <c r="P95" s="28"/>
      <c r="Q95" s="28"/>
      <c r="R95" s="28"/>
      <c r="S95" s="28"/>
      <c r="T95" s="28"/>
    </row>
    <row r="96" spans="1:20" s="84" customFormat="1" ht="12.75">
      <c r="A96" s="34" t="s">
        <v>181</v>
      </c>
      <c r="B96" s="85"/>
      <c r="C96" s="32" t="s">
        <v>256</v>
      </c>
      <c r="D96" s="33"/>
      <c r="E96" s="33" t="s">
        <v>9</v>
      </c>
      <c r="F96" s="33" t="s">
        <v>10</v>
      </c>
      <c r="G96" s="33" t="s">
        <v>259</v>
      </c>
      <c r="H96" s="33" t="s">
        <v>8</v>
      </c>
      <c r="I96" s="33" t="s">
        <v>7</v>
      </c>
      <c r="J96" s="27"/>
      <c r="L96" s="27"/>
      <c r="M96" s="27"/>
      <c r="N96" s="27"/>
      <c r="O96" s="27"/>
      <c r="P96" s="27"/>
      <c r="Q96" s="27"/>
      <c r="R96" s="27"/>
      <c r="S96" s="27"/>
      <c r="T96" s="27"/>
    </row>
    <row r="97" spans="1:19" ht="12.75">
      <c r="A97" s="19" t="s">
        <v>187</v>
      </c>
      <c r="B97" s="9"/>
      <c r="C97" s="12" t="s">
        <v>299</v>
      </c>
      <c r="D97" s="9"/>
      <c r="E97" s="13" t="s">
        <v>3</v>
      </c>
      <c r="F97" s="13">
        <v>44.7</v>
      </c>
      <c r="G97" s="13"/>
      <c r="H97" s="68">
        <v>0</v>
      </c>
      <c r="I97" s="9">
        <f>H97*F97</f>
        <v>0</v>
      </c>
      <c r="J97" s="27"/>
      <c r="K97" s="75"/>
      <c r="L97" s="27"/>
      <c r="M97" s="27"/>
      <c r="N97" s="27"/>
      <c r="O97" s="27"/>
      <c r="P97" s="27"/>
      <c r="Q97" s="27"/>
      <c r="R97" s="27"/>
      <c r="S97" s="28"/>
    </row>
    <row r="98" spans="1:19" ht="12.75">
      <c r="A98" s="13" t="s">
        <v>188</v>
      </c>
      <c r="B98" s="9"/>
      <c r="C98" s="12" t="s">
        <v>298</v>
      </c>
      <c r="D98" s="9"/>
      <c r="E98" s="9" t="s">
        <v>3</v>
      </c>
      <c r="F98" s="13">
        <f>F97</f>
        <v>44.7</v>
      </c>
      <c r="G98" s="13"/>
      <c r="H98" s="68">
        <v>0</v>
      </c>
      <c r="I98" s="9">
        <f>H98*F98</f>
        <v>0</v>
      </c>
      <c r="J98" s="27"/>
      <c r="K98" s="75"/>
      <c r="L98" s="27"/>
      <c r="M98" s="27"/>
      <c r="N98" s="27"/>
      <c r="O98" s="27"/>
      <c r="P98" s="27"/>
      <c r="Q98" s="27"/>
      <c r="R98" s="27"/>
      <c r="S98" s="28"/>
    </row>
    <row r="99" spans="1:19" ht="12.75">
      <c r="A99" s="13" t="s">
        <v>218</v>
      </c>
      <c r="B99" s="9"/>
      <c r="C99" s="15" t="s">
        <v>301</v>
      </c>
      <c r="D99" s="9"/>
      <c r="E99" s="9" t="s">
        <v>3</v>
      </c>
      <c r="F99" s="13">
        <f>F97</f>
        <v>44.7</v>
      </c>
      <c r="G99" s="13"/>
      <c r="H99" s="68">
        <v>0</v>
      </c>
      <c r="I99" s="9">
        <f>H99*F99</f>
        <v>0</v>
      </c>
      <c r="J99" s="27"/>
      <c r="K99" s="75"/>
      <c r="L99" s="27"/>
      <c r="M99" s="27"/>
      <c r="N99" s="27"/>
      <c r="O99" s="27"/>
      <c r="P99" s="27"/>
      <c r="Q99" s="27"/>
      <c r="R99" s="27"/>
      <c r="S99" s="28"/>
    </row>
    <row r="100" spans="1:20" ht="12.75">
      <c r="A100" s="19"/>
      <c r="B100" s="13"/>
      <c r="C100" s="10" t="s">
        <v>41</v>
      </c>
      <c r="D100" s="9"/>
      <c r="E100" s="9"/>
      <c r="F100" s="9"/>
      <c r="G100" s="9"/>
      <c r="H100" s="9"/>
      <c r="I100" s="106">
        <f>SUM(I97:I99)</f>
        <v>0</v>
      </c>
      <c r="J100" s="28"/>
      <c r="L100" s="28"/>
      <c r="M100" s="28"/>
      <c r="N100" s="28"/>
      <c r="O100" s="28"/>
      <c r="P100" s="28"/>
      <c r="Q100" s="28"/>
      <c r="R100" s="28"/>
      <c r="S100" s="28"/>
      <c r="T100" s="28"/>
    </row>
    <row r="101" spans="1:20" ht="12.75">
      <c r="A101" s="84"/>
      <c r="B101" s="84"/>
      <c r="C101" s="27"/>
      <c r="D101" s="27"/>
      <c r="E101" s="27"/>
      <c r="F101" s="27"/>
      <c r="G101" s="27"/>
      <c r="H101" s="27"/>
      <c r="I101" s="27"/>
      <c r="J101" s="28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1:19" ht="12.75">
      <c r="A102" s="53" t="s">
        <v>83</v>
      </c>
      <c r="B102" s="53"/>
      <c r="C102" s="53" t="s">
        <v>117</v>
      </c>
      <c r="D102" s="53"/>
      <c r="E102" s="53"/>
      <c r="F102" s="53"/>
      <c r="G102" s="53"/>
      <c r="H102" s="53"/>
      <c r="I102" s="53"/>
      <c r="J102" s="27"/>
      <c r="K102" s="75"/>
      <c r="L102" s="27"/>
      <c r="M102" s="27"/>
      <c r="N102" s="27"/>
      <c r="O102" s="27"/>
      <c r="P102" s="27"/>
      <c r="Q102" s="27"/>
      <c r="R102" s="27"/>
      <c r="S102" s="28"/>
    </row>
    <row r="103" spans="1:19" ht="12.75">
      <c r="A103" s="54" t="s">
        <v>84</v>
      </c>
      <c r="B103" s="86"/>
      <c r="C103" s="55" t="s">
        <v>125</v>
      </c>
      <c r="D103" s="87"/>
      <c r="E103" s="33" t="s">
        <v>9</v>
      </c>
      <c r="F103" s="33" t="s">
        <v>10</v>
      </c>
      <c r="G103" s="33" t="s">
        <v>259</v>
      </c>
      <c r="H103" s="33" t="s">
        <v>8</v>
      </c>
      <c r="I103" s="33" t="s">
        <v>7</v>
      </c>
      <c r="J103" s="27"/>
      <c r="K103" s="27"/>
      <c r="L103" s="27"/>
      <c r="M103" s="27"/>
      <c r="N103" s="27"/>
      <c r="O103" s="27"/>
      <c r="P103" s="27"/>
      <c r="Q103" s="27"/>
      <c r="R103" s="27"/>
      <c r="S103" s="28"/>
    </row>
    <row r="104" spans="1:19" ht="12.75">
      <c r="A104" s="8" t="s">
        <v>136</v>
      </c>
      <c r="B104" s="25"/>
      <c r="C104" s="13" t="s">
        <v>121</v>
      </c>
      <c r="D104" s="13"/>
      <c r="E104" s="13" t="s">
        <v>5</v>
      </c>
      <c r="F104" s="13">
        <v>2</v>
      </c>
      <c r="G104" s="13" t="s">
        <v>120</v>
      </c>
      <c r="H104" s="68">
        <v>0</v>
      </c>
      <c r="I104" s="9">
        <f>H104*F104</f>
        <v>0</v>
      </c>
      <c r="J104" s="27"/>
      <c r="K104" s="27"/>
      <c r="L104" s="27"/>
      <c r="M104" s="27"/>
      <c r="N104" s="27"/>
      <c r="O104" s="27"/>
      <c r="P104" s="27"/>
      <c r="Q104" s="27"/>
      <c r="R104" s="27"/>
      <c r="S104" s="28"/>
    </row>
    <row r="105" spans="1:19" ht="12.75">
      <c r="A105" s="19"/>
      <c r="B105" s="13"/>
      <c r="C105" s="10" t="s">
        <v>41</v>
      </c>
      <c r="D105" s="9"/>
      <c r="E105" s="9"/>
      <c r="F105" s="9"/>
      <c r="G105" s="9"/>
      <c r="H105" s="9"/>
      <c r="I105" s="106">
        <f>SUM(I104:I104)</f>
        <v>0</v>
      </c>
      <c r="J105" s="27"/>
      <c r="K105" s="27"/>
      <c r="L105" s="27"/>
      <c r="M105" s="27"/>
      <c r="N105" s="27"/>
      <c r="O105" s="27"/>
      <c r="P105" s="27"/>
      <c r="Q105" s="27"/>
      <c r="R105" s="27"/>
      <c r="S105" s="28"/>
    </row>
    <row r="106" spans="1:19" ht="12.75">
      <c r="A106" s="56" t="s">
        <v>137</v>
      </c>
      <c r="B106" s="57"/>
      <c r="C106" s="58" t="s">
        <v>180</v>
      </c>
      <c r="D106" s="80"/>
      <c r="E106" s="33" t="s">
        <v>9</v>
      </c>
      <c r="F106" s="33" t="s">
        <v>10</v>
      </c>
      <c r="G106" s="33" t="s">
        <v>259</v>
      </c>
      <c r="H106" s="33" t="s">
        <v>8</v>
      </c>
      <c r="I106" s="33" t="s">
        <v>7</v>
      </c>
      <c r="J106" s="27"/>
      <c r="K106" s="27"/>
      <c r="L106" s="27"/>
      <c r="M106" s="27"/>
      <c r="N106" s="27"/>
      <c r="O106" s="27"/>
      <c r="P106" s="27"/>
      <c r="Q106" s="27"/>
      <c r="R106" s="27"/>
      <c r="S106" s="28"/>
    </row>
    <row r="107" spans="1:19" ht="12.75">
      <c r="A107" s="8" t="s">
        <v>138</v>
      </c>
      <c r="B107" s="25"/>
      <c r="C107" s="13" t="s">
        <v>122</v>
      </c>
      <c r="D107" s="13"/>
      <c r="E107" s="13" t="s">
        <v>5</v>
      </c>
      <c r="F107" s="13">
        <v>4</v>
      </c>
      <c r="G107" s="13" t="s">
        <v>123</v>
      </c>
      <c r="H107" s="68">
        <v>0</v>
      </c>
      <c r="I107" s="9">
        <f>H107*F107</f>
        <v>0</v>
      </c>
      <c r="J107" s="27"/>
      <c r="K107" s="27"/>
      <c r="L107" s="27"/>
      <c r="M107" s="27"/>
      <c r="N107" s="27"/>
      <c r="O107" s="27"/>
      <c r="P107" s="27"/>
      <c r="Q107" s="27"/>
      <c r="R107" s="27"/>
      <c r="S107" s="28"/>
    </row>
    <row r="108" spans="1:19" ht="12.75">
      <c r="A108" s="8" t="s">
        <v>339</v>
      </c>
      <c r="B108" s="25"/>
      <c r="C108" s="13" t="s">
        <v>340</v>
      </c>
      <c r="D108" s="13"/>
      <c r="E108" s="13" t="s">
        <v>5</v>
      </c>
      <c r="F108" s="13">
        <v>3</v>
      </c>
      <c r="G108" s="13" t="s">
        <v>341</v>
      </c>
      <c r="H108" s="68">
        <v>0</v>
      </c>
      <c r="I108" s="9">
        <f>H108*F108</f>
        <v>0</v>
      </c>
      <c r="J108" s="27"/>
      <c r="K108" s="27"/>
      <c r="L108" s="27"/>
      <c r="M108" s="27"/>
      <c r="N108" s="27"/>
      <c r="O108" s="27"/>
      <c r="P108" s="27"/>
      <c r="Q108" s="27"/>
      <c r="R108" s="27"/>
      <c r="S108" s="28"/>
    </row>
    <row r="109" spans="1:19" ht="12.75">
      <c r="A109" s="8" t="s">
        <v>342</v>
      </c>
      <c r="B109" s="25"/>
      <c r="C109" s="13" t="s">
        <v>343</v>
      </c>
      <c r="D109" s="13"/>
      <c r="E109" s="13" t="s">
        <v>5</v>
      </c>
      <c r="F109" s="13">
        <v>2</v>
      </c>
      <c r="G109" s="13" t="s">
        <v>344</v>
      </c>
      <c r="H109" s="68">
        <v>0</v>
      </c>
      <c r="I109" s="9">
        <f>H109*F109</f>
        <v>0</v>
      </c>
      <c r="J109" s="27"/>
      <c r="K109" s="27"/>
      <c r="L109" s="27"/>
      <c r="M109" s="27"/>
      <c r="N109" s="27"/>
      <c r="O109" s="27"/>
      <c r="P109" s="27"/>
      <c r="Q109" s="27"/>
      <c r="R109" s="27"/>
      <c r="S109" s="28"/>
    </row>
    <row r="110" spans="1:19" ht="12.75">
      <c r="A110" s="13"/>
      <c r="B110" s="13"/>
      <c r="C110" s="9" t="s">
        <v>41</v>
      </c>
      <c r="D110" s="9"/>
      <c r="E110" s="9"/>
      <c r="F110" s="9"/>
      <c r="G110" s="9"/>
      <c r="H110" s="9"/>
      <c r="I110" s="106">
        <f>SUM(I107:I109)</f>
        <v>0</v>
      </c>
      <c r="J110" s="27"/>
      <c r="K110" s="27"/>
      <c r="L110" s="27"/>
      <c r="M110" s="27"/>
      <c r="N110" s="27"/>
      <c r="O110" s="27"/>
      <c r="P110" s="27"/>
      <c r="Q110" s="27"/>
      <c r="R110" s="27"/>
      <c r="S110" s="28"/>
    </row>
    <row r="111" spans="1:19" ht="12.75">
      <c r="A111" s="27"/>
      <c r="B111" s="28"/>
      <c r="C111" s="28"/>
      <c r="D111" s="28"/>
      <c r="E111" s="28"/>
      <c r="F111" s="28"/>
      <c r="G111" s="28"/>
      <c r="H111" s="28"/>
      <c r="I111" s="28"/>
      <c r="J111" s="27"/>
      <c r="K111" s="75"/>
      <c r="L111" s="27"/>
      <c r="M111" s="27"/>
      <c r="N111" s="27"/>
      <c r="O111" s="27"/>
      <c r="P111" s="27"/>
      <c r="Q111" s="27"/>
      <c r="R111" s="27"/>
      <c r="S111" s="28"/>
    </row>
    <row r="112" spans="1:19" ht="12.75">
      <c r="A112" s="35" t="s">
        <v>24</v>
      </c>
      <c r="B112" s="35"/>
      <c r="C112" s="35" t="s">
        <v>131</v>
      </c>
      <c r="D112" s="35"/>
      <c r="E112" s="35"/>
      <c r="F112" s="35"/>
      <c r="G112" s="35"/>
      <c r="H112" s="35"/>
      <c r="I112" s="35"/>
      <c r="N112" s="27"/>
      <c r="O112" s="27"/>
      <c r="P112" s="27"/>
      <c r="Q112" s="27"/>
      <c r="R112" s="27"/>
      <c r="S112" s="28"/>
    </row>
    <row r="113" spans="1:19" ht="12.75">
      <c r="A113" s="36" t="s">
        <v>99</v>
      </c>
      <c r="B113" s="52" t="s">
        <v>231</v>
      </c>
      <c r="C113" s="37" t="s">
        <v>236</v>
      </c>
      <c r="D113" s="88"/>
      <c r="E113" s="33" t="s">
        <v>9</v>
      </c>
      <c r="F113" s="33" t="s">
        <v>10</v>
      </c>
      <c r="G113" s="33" t="s">
        <v>259</v>
      </c>
      <c r="H113" s="33" t="s">
        <v>8</v>
      </c>
      <c r="I113" s="33" t="s">
        <v>7</v>
      </c>
      <c r="N113" s="27"/>
      <c r="O113" s="27"/>
      <c r="P113" s="27"/>
      <c r="Q113" s="27"/>
      <c r="R113" s="27"/>
      <c r="S113" s="28"/>
    </row>
    <row r="114" spans="1:19" ht="12.75">
      <c r="A114" s="19" t="s">
        <v>100</v>
      </c>
      <c r="B114" s="25"/>
      <c r="C114" s="27" t="s">
        <v>315</v>
      </c>
      <c r="D114" s="13"/>
      <c r="E114" s="13" t="s">
        <v>4</v>
      </c>
      <c r="F114" s="13">
        <v>2.9</v>
      </c>
      <c r="G114" s="13"/>
      <c r="H114" s="68">
        <v>0</v>
      </c>
      <c r="I114" s="9">
        <f aca="true" t="shared" si="2" ref="I114:I121">H114*F114</f>
        <v>0</v>
      </c>
      <c r="N114" s="27"/>
      <c r="O114" s="27"/>
      <c r="P114" s="27"/>
      <c r="Q114" s="27"/>
      <c r="R114" s="27"/>
      <c r="S114" s="28"/>
    </row>
    <row r="115" spans="1:19" ht="12.75">
      <c r="A115" s="19" t="s">
        <v>101</v>
      </c>
      <c r="B115" s="25"/>
      <c r="C115" s="12" t="s">
        <v>178</v>
      </c>
      <c r="D115" s="13"/>
      <c r="E115" s="13" t="s">
        <v>3</v>
      </c>
      <c r="F115" s="13">
        <v>3.4</v>
      </c>
      <c r="G115" s="13"/>
      <c r="H115" s="68">
        <v>0</v>
      </c>
      <c r="I115" s="9">
        <f t="shared" si="2"/>
        <v>0</v>
      </c>
      <c r="N115" s="27"/>
      <c r="O115" s="27"/>
      <c r="P115" s="27"/>
      <c r="Q115" s="27"/>
      <c r="R115" s="27"/>
      <c r="S115" s="28"/>
    </row>
    <row r="116" spans="1:19" ht="25.5">
      <c r="A116" s="19" t="s">
        <v>102</v>
      </c>
      <c r="B116" s="25"/>
      <c r="C116" s="14" t="s">
        <v>316</v>
      </c>
      <c r="D116" s="13" t="s">
        <v>12</v>
      </c>
      <c r="E116" s="13" t="s">
        <v>2</v>
      </c>
      <c r="F116" s="13">
        <f>3.4*0.1</f>
        <v>0.34</v>
      </c>
      <c r="G116" s="13"/>
      <c r="H116" s="68">
        <v>0</v>
      </c>
      <c r="I116" s="9">
        <f t="shared" si="2"/>
        <v>0</v>
      </c>
      <c r="N116" s="27"/>
      <c r="O116" s="27"/>
      <c r="P116" s="27"/>
      <c r="Q116" s="27"/>
      <c r="R116" s="27"/>
      <c r="S116" s="28"/>
    </row>
    <row r="117" spans="1:19" ht="12.75">
      <c r="A117" s="19" t="s">
        <v>103</v>
      </c>
      <c r="B117" s="25"/>
      <c r="C117" s="12" t="s">
        <v>238</v>
      </c>
      <c r="D117" s="13" t="s">
        <v>29</v>
      </c>
      <c r="E117" s="13" t="s">
        <v>4</v>
      </c>
      <c r="F117" s="13">
        <v>5.8</v>
      </c>
      <c r="G117" s="13"/>
      <c r="H117" s="68">
        <v>0</v>
      </c>
      <c r="I117" s="9">
        <f t="shared" si="2"/>
        <v>0</v>
      </c>
      <c r="N117" s="27"/>
      <c r="O117" s="27"/>
      <c r="P117" s="27"/>
      <c r="Q117" s="27"/>
      <c r="R117" s="27"/>
      <c r="S117" s="28"/>
    </row>
    <row r="118" spans="1:19" ht="12.75">
      <c r="A118" s="19" t="s">
        <v>104</v>
      </c>
      <c r="B118" s="9"/>
      <c r="C118" s="9" t="s">
        <v>233</v>
      </c>
      <c r="D118" s="9"/>
      <c r="E118" s="9" t="s">
        <v>2</v>
      </c>
      <c r="F118" s="104">
        <f>5.8*0.38*0.3</f>
        <v>0.6611999999999999</v>
      </c>
      <c r="G118" s="13"/>
      <c r="H118" s="68">
        <v>0</v>
      </c>
      <c r="I118" s="9">
        <f t="shared" si="2"/>
        <v>0</v>
      </c>
      <c r="J118" s="28"/>
      <c r="L118" s="28"/>
      <c r="M118" s="28"/>
      <c r="N118" s="27"/>
      <c r="O118" s="27"/>
      <c r="P118" s="27"/>
      <c r="Q118" s="27"/>
      <c r="R118" s="27"/>
      <c r="S118" s="28"/>
    </row>
    <row r="119" spans="1:19" ht="12.75">
      <c r="A119" s="19" t="s">
        <v>219</v>
      </c>
      <c r="B119" s="9"/>
      <c r="C119" s="9" t="s">
        <v>212</v>
      </c>
      <c r="D119" s="9"/>
      <c r="E119" s="9" t="s">
        <v>2</v>
      </c>
      <c r="F119" s="104">
        <f>5.8*0.1*0.38</f>
        <v>0.22039999999999998</v>
      </c>
      <c r="G119" s="13"/>
      <c r="H119" s="68">
        <v>0</v>
      </c>
      <c r="I119" s="9">
        <f t="shared" si="2"/>
        <v>0</v>
      </c>
      <c r="J119" s="28"/>
      <c r="L119" s="28"/>
      <c r="M119" s="28"/>
      <c r="N119" s="27"/>
      <c r="O119" s="27"/>
      <c r="P119" s="27"/>
      <c r="Q119" s="27"/>
      <c r="R119" s="27"/>
      <c r="S119" s="28"/>
    </row>
    <row r="120" spans="1:19" ht="12.75">
      <c r="A120" s="19" t="s">
        <v>220</v>
      </c>
      <c r="B120" s="25"/>
      <c r="C120" s="12" t="s">
        <v>232</v>
      </c>
      <c r="D120" s="13"/>
      <c r="E120" s="13" t="s">
        <v>4</v>
      </c>
      <c r="F120" s="13">
        <f>F117</f>
        <v>5.8</v>
      </c>
      <c r="G120" s="13"/>
      <c r="H120" s="68">
        <v>0</v>
      </c>
      <c r="I120" s="9">
        <f t="shared" si="2"/>
        <v>0</v>
      </c>
      <c r="N120" s="27"/>
      <c r="O120" s="27"/>
      <c r="P120" s="27"/>
      <c r="Q120" s="27"/>
      <c r="R120" s="27"/>
      <c r="S120" s="28"/>
    </row>
    <row r="121" spans="1:19" ht="12.75">
      <c r="A121" s="19" t="s">
        <v>221</v>
      </c>
      <c r="B121" s="9"/>
      <c r="C121" s="9" t="s">
        <v>38</v>
      </c>
      <c r="D121" s="9"/>
      <c r="E121" s="9" t="s">
        <v>4</v>
      </c>
      <c r="F121" s="90">
        <f>F120-F114</f>
        <v>2.9</v>
      </c>
      <c r="G121" s="13"/>
      <c r="H121" s="68">
        <v>0</v>
      </c>
      <c r="I121" s="9">
        <f t="shared" si="2"/>
        <v>0</v>
      </c>
      <c r="J121" s="28"/>
      <c r="K121" s="28"/>
      <c r="L121" s="28"/>
      <c r="M121" s="28"/>
      <c r="N121" s="27"/>
      <c r="O121" s="27"/>
      <c r="P121" s="27"/>
      <c r="Q121" s="27"/>
      <c r="R121" s="27"/>
      <c r="S121" s="28"/>
    </row>
    <row r="122" spans="1:19" ht="12.75">
      <c r="A122" s="19"/>
      <c r="B122" s="25"/>
      <c r="C122" s="76" t="s">
        <v>41</v>
      </c>
      <c r="D122" s="9"/>
      <c r="E122" s="9"/>
      <c r="F122" s="9"/>
      <c r="G122" s="9"/>
      <c r="H122" s="9"/>
      <c r="I122" s="107">
        <f>SUM(I114:I121)</f>
        <v>0</v>
      </c>
      <c r="N122" s="27"/>
      <c r="O122" s="27"/>
      <c r="P122" s="27"/>
      <c r="Q122" s="27"/>
      <c r="R122" s="27"/>
      <c r="S122" s="28"/>
    </row>
    <row r="123" spans="1:19" ht="12.75">
      <c r="A123" s="4" t="s">
        <v>105</v>
      </c>
      <c r="B123" s="52" t="s">
        <v>235</v>
      </c>
      <c r="C123" s="37" t="s">
        <v>303</v>
      </c>
      <c r="D123" s="88"/>
      <c r="E123" s="33" t="s">
        <v>9</v>
      </c>
      <c r="F123" s="33" t="s">
        <v>10</v>
      </c>
      <c r="G123" s="33" t="s">
        <v>259</v>
      </c>
      <c r="H123" s="33" t="s">
        <v>8</v>
      </c>
      <c r="I123" s="33" t="s">
        <v>7</v>
      </c>
      <c r="N123" s="27"/>
      <c r="O123" s="27"/>
      <c r="P123" s="27"/>
      <c r="Q123" s="27"/>
      <c r="R123" s="27"/>
      <c r="S123" s="28"/>
    </row>
    <row r="124" spans="1:19" ht="25.5">
      <c r="A124" s="5" t="s">
        <v>106</v>
      </c>
      <c r="B124" s="25"/>
      <c r="C124" s="89" t="s">
        <v>308</v>
      </c>
      <c r="D124" s="13"/>
      <c r="E124" s="13" t="s">
        <v>4</v>
      </c>
      <c r="F124" s="13">
        <v>33</v>
      </c>
      <c r="G124" s="13"/>
      <c r="H124" s="68">
        <v>0</v>
      </c>
      <c r="I124" s="9">
        <f aca="true" t="shared" si="3" ref="I124:I132">H124*F124</f>
        <v>0</v>
      </c>
      <c r="N124" s="27"/>
      <c r="O124" s="27"/>
      <c r="P124" s="27"/>
      <c r="Q124" s="27"/>
      <c r="R124" s="27"/>
      <c r="S124" s="28"/>
    </row>
    <row r="125" spans="1:19" ht="12.75">
      <c r="A125" s="19" t="s">
        <v>107</v>
      </c>
      <c r="B125" s="25"/>
      <c r="C125" s="12" t="s">
        <v>305</v>
      </c>
      <c r="D125" s="13"/>
      <c r="E125" s="13" t="s">
        <v>3</v>
      </c>
      <c r="F125" s="13">
        <v>2.87</v>
      </c>
      <c r="G125" s="13"/>
      <c r="H125" s="68">
        <v>0</v>
      </c>
      <c r="I125" s="9">
        <f t="shared" si="3"/>
        <v>0</v>
      </c>
      <c r="N125" s="27"/>
      <c r="O125" s="27"/>
      <c r="P125" s="27"/>
      <c r="Q125" s="27"/>
      <c r="R125" s="27"/>
      <c r="S125" s="28"/>
    </row>
    <row r="126" spans="1:19" ht="25.5">
      <c r="A126" s="5" t="s">
        <v>108</v>
      </c>
      <c r="B126" s="25"/>
      <c r="C126" s="14" t="s">
        <v>306</v>
      </c>
      <c r="D126" s="13" t="s">
        <v>12</v>
      </c>
      <c r="E126" s="13" t="s">
        <v>2</v>
      </c>
      <c r="F126" s="104">
        <f>2.87*0.1</f>
        <v>0.28700000000000003</v>
      </c>
      <c r="G126" s="13"/>
      <c r="H126" s="68">
        <v>0</v>
      </c>
      <c r="I126" s="9">
        <f t="shared" si="3"/>
        <v>0</v>
      </c>
      <c r="N126" s="27"/>
      <c r="O126" s="27"/>
      <c r="P126" s="27"/>
      <c r="Q126" s="27"/>
      <c r="R126" s="27"/>
      <c r="S126" s="28"/>
    </row>
    <row r="127" spans="1:19" ht="12.75">
      <c r="A127" s="5" t="s">
        <v>222</v>
      </c>
      <c r="B127" s="25"/>
      <c r="C127" s="12" t="s">
        <v>238</v>
      </c>
      <c r="D127" s="13" t="s">
        <v>29</v>
      </c>
      <c r="E127" s="13" t="s">
        <v>4</v>
      </c>
      <c r="F127" s="90">
        <v>21.6</v>
      </c>
      <c r="G127" s="13"/>
      <c r="H127" s="68">
        <v>0</v>
      </c>
      <c r="I127" s="9">
        <f>H127*F127</f>
        <v>0</v>
      </c>
      <c r="N127" s="27"/>
      <c r="O127" s="27"/>
      <c r="P127" s="27"/>
      <c r="Q127" s="27"/>
      <c r="R127" s="27"/>
      <c r="S127" s="28"/>
    </row>
    <row r="128" spans="1:19" ht="25.5">
      <c r="A128" s="5" t="s">
        <v>223</v>
      </c>
      <c r="B128" s="25"/>
      <c r="C128" s="14" t="s">
        <v>309</v>
      </c>
      <c r="D128" s="13" t="s">
        <v>29</v>
      </c>
      <c r="E128" s="13" t="s">
        <v>4</v>
      </c>
      <c r="F128" s="90">
        <v>12.2</v>
      </c>
      <c r="G128" s="13"/>
      <c r="H128" s="68">
        <v>0</v>
      </c>
      <c r="I128" s="9">
        <f t="shared" si="3"/>
        <v>0</v>
      </c>
      <c r="N128" s="27"/>
      <c r="O128" s="27"/>
      <c r="P128" s="27"/>
      <c r="Q128" s="27"/>
      <c r="R128" s="27"/>
      <c r="S128" s="28"/>
    </row>
    <row r="129" spans="1:19" ht="12.75">
      <c r="A129" s="5" t="s">
        <v>239</v>
      </c>
      <c r="B129" s="9"/>
      <c r="C129" s="9" t="s">
        <v>233</v>
      </c>
      <c r="D129" s="9"/>
      <c r="E129" s="9" t="s">
        <v>2</v>
      </c>
      <c r="F129" s="104">
        <f>(0.38*0.3*21.6)+(0.38*0.5*12.2)</f>
        <v>4.7804</v>
      </c>
      <c r="G129" s="13"/>
      <c r="H129" s="68">
        <v>0</v>
      </c>
      <c r="I129" s="9">
        <f t="shared" si="3"/>
        <v>0</v>
      </c>
      <c r="J129" s="28"/>
      <c r="K129" s="28"/>
      <c r="L129" s="28"/>
      <c r="M129" s="28"/>
      <c r="N129" s="27"/>
      <c r="O129" s="27"/>
      <c r="P129" s="27"/>
      <c r="Q129" s="27"/>
      <c r="R129" s="27"/>
      <c r="S129" s="28"/>
    </row>
    <row r="130" spans="1:19" ht="12.75">
      <c r="A130" s="5" t="s">
        <v>240</v>
      </c>
      <c r="B130" s="9"/>
      <c r="C130" s="9" t="s">
        <v>212</v>
      </c>
      <c r="D130" s="9"/>
      <c r="E130" s="9" t="s">
        <v>2</v>
      </c>
      <c r="F130" s="104">
        <f>(0.1*0.3*21.6)+(0.1*0.5*12.2)</f>
        <v>1.258</v>
      </c>
      <c r="G130" s="13"/>
      <c r="H130" s="68">
        <v>0</v>
      </c>
      <c r="I130" s="9">
        <f t="shared" si="3"/>
        <v>0</v>
      </c>
      <c r="J130" s="28"/>
      <c r="K130" s="28"/>
      <c r="L130" s="28"/>
      <c r="M130" s="28"/>
      <c r="N130" s="27"/>
      <c r="O130" s="27"/>
      <c r="P130" s="27"/>
      <c r="Q130" s="27"/>
      <c r="R130" s="27"/>
      <c r="S130" s="28"/>
    </row>
    <row r="131" spans="1:19" ht="12.75">
      <c r="A131" s="5" t="s">
        <v>241</v>
      </c>
      <c r="B131" s="25"/>
      <c r="C131" s="12" t="s">
        <v>302</v>
      </c>
      <c r="D131" s="13"/>
      <c r="E131" s="13" t="s">
        <v>4</v>
      </c>
      <c r="F131" s="13">
        <f>21.6+24.4</f>
        <v>46</v>
      </c>
      <c r="G131" s="13"/>
      <c r="H131" s="68">
        <v>0</v>
      </c>
      <c r="I131" s="9">
        <f t="shared" si="3"/>
        <v>0</v>
      </c>
      <c r="N131" s="27"/>
      <c r="O131" s="27"/>
      <c r="P131" s="27"/>
      <c r="Q131" s="27"/>
      <c r="R131" s="27"/>
      <c r="S131" s="28"/>
    </row>
    <row r="132" spans="1:19" ht="12.75">
      <c r="A132" s="5" t="s">
        <v>307</v>
      </c>
      <c r="B132" s="9"/>
      <c r="C132" s="9" t="s">
        <v>38</v>
      </c>
      <c r="D132" s="9"/>
      <c r="E132" s="9" t="s">
        <v>4</v>
      </c>
      <c r="F132" s="13">
        <f>F131-F124</f>
        <v>13</v>
      </c>
      <c r="G132" s="13"/>
      <c r="H132" s="68">
        <v>0</v>
      </c>
      <c r="I132" s="9">
        <f t="shared" si="3"/>
        <v>0</v>
      </c>
      <c r="J132" s="28"/>
      <c r="K132" s="28"/>
      <c r="L132" s="28"/>
      <c r="M132" s="28"/>
      <c r="N132" s="27"/>
      <c r="O132" s="27"/>
      <c r="P132" s="27"/>
      <c r="Q132" s="27"/>
      <c r="R132" s="27"/>
      <c r="S132" s="28"/>
    </row>
    <row r="133" spans="1:19" ht="12.75">
      <c r="A133" s="19"/>
      <c r="B133" s="25"/>
      <c r="C133" s="76" t="s">
        <v>41</v>
      </c>
      <c r="D133" s="9"/>
      <c r="E133" s="9"/>
      <c r="F133" s="9"/>
      <c r="G133" s="9"/>
      <c r="H133" s="9"/>
      <c r="I133" s="107">
        <f>SUM(I124:I132)</f>
        <v>0</v>
      </c>
      <c r="N133" s="27"/>
      <c r="O133" s="27"/>
      <c r="P133" s="27"/>
      <c r="Q133" s="27"/>
      <c r="R133" s="27"/>
      <c r="S133" s="28"/>
    </row>
    <row r="134" spans="1:19" ht="12.75">
      <c r="A134" s="4" t="s">
        <v>139</v>
      </c>
      <c r="B134" s="52"/>
      <c r="C134" s="37" t="s">
        <v>292</v>
      </c>
      <c r="D134" s="88"/>
      <c r="E134" s="33" t="s">
        <v>9</v>
      </c>
      <c r="F134" s="33" t="s">
        <v>10</v>
      </c>
      <c r="G134" s="33" t="s">
        <v>259</v>
      </c>
      <c r="H134" s="33" t="s">
        <v>8</v>
      </c>
      <c r="I134" s="33" t="s">
        <v>7</v>
      </c>
      <c r="N134" s="27"/>
      <c r="O134" s="27"/>
      <c r="P134" s="27"/>
      <c r="Q134" s="27"/>
      <c r="R134" s="27"/>
      <c r="S134" s="28"/>
    </row>
    <row r="135" spans="1:19" ht="25.5">
      <c r="A135" s="5" t="s">
        <v>140</v>
      </c>
      <c r="B135" s="25"/>
      <c r="C135" s="14" t="s">
        <v>291</v>
      </c>
      <c r="D135" s="13"/>
      <c r="E135" s="13" t="s">
        <v>3</v>
      </c>
      <c r="F135" s="90">
        <v>45.1</v>
      </c>
      <c r="G135" s="9"/>
      <c r="H135" s="68">
        <v>0</v>
      </c>
      <c r="I135" s="9">
        <f>H135*F135</f>
        <v>0</v>
      </c>
      <c r="N135" s="27"/>
      <c r="O135" s="27"/>
      <c r="P135" s="27"/>
      <c r="Q135" s="27"/>
      <c r="R135" s="27"/>
      <c r="S135" s="28"/>
    </row>
    <row r="136" spans="1:19" ht="12.75">
      <c r="A136" s="5" t="s">
        <v>141</v>
      </c>
      <c r="B136" s="25"/>
      <c r="C136" s="120" t="s">
        <v>124</v>
      </c>
      <c r="D136" s="13" t="s">
        <v>127</v>
      </c>
      <c r="E136" s="13" t="s">
        <v>3</v>
      </c>
      <c r="F136" s="90">
        <f>F135</f>
        <v>45.1</v>
      </c>
      <c r="G136" s="13"/>
      <c r="H136" s="68">
        <v>0</v>
      </c>
      <c r="I136" s="9">
        <f>H136*F136</f>
        <v>0</v>
      </c>
      <c r="N136" s="27"/>
      <c r="O136" s="27"/>
      <c r="P136" s="27"/>
      <c r="Q136" s="27"/>
      <c r="R136" s="27"/>
      <c r="S136" s="28"/>
    </row>
    <row r="137" spans="1:19" ht="12.75">
      <c r="A137" s="5" t="s">
        <v>224</v>
      </c>
      <c r="B137" s="9"/>
      <c r="C137" s="13" t="s">
        <v>213</v>
      </c>
      <c r="D137" s="13"/>
      <c r="E137" s="13" t="s">
        <v>2</v>
      </c>
      <c r="F137" s="90">
        <v>2.3</v>
      </c>
      <c r="G137" s="13"/>
      <c r="H137" s="68">
        <v>0</v>
      </c>
      <c r="I137" s="9">
        <f>H137*F137</f>
        <v>0</v>
      </c>
      <c r="J137" s="28"/>
      <c r="K137" s="28"/>
      <c r="L137" s="28"/>
      <c r="M137" s="28"/>
      <c r="N137" s="27"/>
      <c r="O137" s="27"/>
      <c r="P137" s="27"/>
      <c r="Q137" s="27"/>
      <c r="R137" s="27"/>
      <c r="S137" s="28"/>
    </row>
    <row r="138" spans="1:19" s="61" customFormat="1" ht="12.75">
      <c r="A138" s="5" t="s">
        <v>225</v>
      </c>
      <c r="B138" s="1"/>
      <c r="C138" s="91" t="s">
        <v>300</v>
      </c>
      <c r="D138" s="2"/>
      <c r="E138" s="2" t="s">
        <v>2</v>
      </c>
      <c r="F138" s="2">
        <v>0.05</v>
      </c>
      <c r="G138" s="2"/>
      <c r="H138" s="68">
        <v>0</v>
      </c>
      <c r="I138" s="1">
        <f>H138*F138</f>
        <v>0</v>
      </c>
      <c r="J138" s="3"/>
      <c r="K138" s="3"/>
      <c r="L138" s="3"/>
      <c r="M138" s="3"/>
      <c r="N138" s="92"/>
      <c r="O138" s="92"/>
      <c r="P138" s="92"/>
      <c r="Q138" s="92"/>
      <c r="R138" s="92"/>
      <c r="S138" s="3"/>
    </row>
    <row r="139" spans="1:19" ht="12.75">
      <c r="A139" s="5"/>
      <c r="B139" s="25"/>
      <c r="C139" s="76" t="s">
        <v>41</v>
      </c>
      <c r="D139" s="9"/>
      <c r="E139" s="13"/>
      <c r="F139" s="13"/>
      <c r="G139" s="13"/>
      <c r="H139" s="13"/>
      <c r="I139" s="108">
        <f>SUM(I135:I138)</f>
        <v>0</v>
      </c>
      <c r="N139" s="27"/>
      <c r="O139" s="27"/>
      <c r="P139" s="27"/>
      <c r="Q139" s="27"/>
      <c r="R139" s="27"/>
      <c r="S139" s="28"/>
    </row>
    <row r="140" spans="3:20" ht="12.75">
      <c r="C140" s="28"/>
      <c r="D140" s="28"/>
      <c r="E140" s="28"/>
      <c r="F140" s="28"/>
      <c r="G140" s="28"/>
      <c r="H140" s="28"/>
      <c r="I140" s="28"/>
      <c r="J140" s="28"/>
      <c r="L140" s="28"/>
      <c r="M140" s="28"/>
      <c r="N140" s="28"/>
      <c r="O140" s="28"/>
      <c r="P140" s="28"/>
      <c r="Q140" s="28"/>
      <c r="R140" s="28"/>
      <c r="S140" s="28"/>
      <c r="T140" s="28"/>
    </row>
    <row r="141" spans="1:19" ht="12.75">
      <c r="A141" s="93" t="s">
        <v>88</v>
      </c>
      <c r="B141" s="93"/>
      <c r="C141" s="93" t="s">
        <v>128</v>
      </c>
      <c r="D141" s="93"/>
      <c r="E141" s="93"/>
      <c r="F141" s="93"/>
      <c r="G141" s="93"/>
      <c r="H141" s="93"/>
      <c r="I141" s="93"/>
      <c r="N141" s="27"/>
      <c r="O141" s="27"/>
      <c r="P141" s="27"/>
      <c r="Q141" s="27"/>
      <c r="R141" s="27"/>
      <c r="S141" s="28"/>
    </row>
    <row r="142" spans="1:19" ht="12.75">
      <c r="A142" s="17"/>
      <c r="B142" s="94"/>
      <c r="C142" s="13"/>
      <c r="D142" s="95"/>
      <c r="E142" s="33" t="s">
        <v>9</v>
      </c>
      <c r="F142" s="33" t="s">
        <v>10</v>
      </c>
      <c r="G142" s="33" t="s">
        <v>259</v>
      </c>
      <c r="H142" s="33" t="s">
        <v>8</v>
      </c>
      <c r="I142" s="33" t="s">
        <v>7</v>
      </c>
      <c r="N142" s="27"/>
      <c r="O142" s="27"/>
      <c r="P142" s="27"/>
      <c r="Q142" s="27"/>
      <c r="R142" s="27"/>
      <c r="S142" s="28"/>
    </row>
    <row r="143" spans="1:19" ht="12.75">
      <c r="A143" s="13" t="s">
        <v>89</v>
      </c>
      <c r="B143" s="81"/>
      <c r="C143" s="26" t="s">
        <v>129</v>
      </c>
      <c r="D143" s="13"/>
      <c r="E143" s="13" t="s">
        <v>130</v>
      </c>
      <c r="F143" s="13">
        <v>1</v>
      </c>
      <c r="G143" s="13"/>
      <c r="H143" s="68">
        <v>0</v>
      </c>
      <c r="I143" s="9">
        <f>H143*F143</f>
        <v>0</v>
      </c>
      <c r="N143" s="27"/>
      <c r="O143" s="27"/>
      <c r="P143" s="27"/>
      <c r="Q143" s="27"/>
      <c r="R143" s="27"/>
      <c r="S143" s="28"/>
    </row>
    <row r="144" spans="1:19" ht="12.75">
      <c r="A144" s="2" t="s">
        <v>90</v>
      </c>
      <c r="B144" s="81"/>
      <c r="C144" s="9" t="s">
        <v>310</v>
      </c>
      <c r="D144" s="13"/>
      <c r="E144" s="13" t="s">
        <v>130</v>
      </c>
      <c r="F144" s="13">
        <v>1</v>
      </c>
      <c r="G144" s="13"/>
      <c r="H144" s="68">
        <v>0</v>
      </c>
      <c r="I144" s="9">
        <f>H144*F144</f>
        <v>0</v>
      </c>
      <c r="N144" s="27"/>
      <c r="O144" s="27"/>
      <c r="P144" s="27"/>
      <c r="Q144" s="27"/>
      <c r="R144" s="27"/>
      <c r="S144" s="28"/>
    </row>
    <row r="145" spans="1:19" ht="12.75">
      <c r="A145" s="13"/>
      <c r="B145" s="81"/>
      <c r="C145" s="13" t="s">
        <v>41</v>
      </c>
      <c r="D145" s="13"/>
      <c r="E145" s="13"/>
      <c r="F145" s="13"/>
      <c r="G145" s="13"/>
      <c r="H145" s="13"/>
      <c r="I145" s="108">
        <f>SUM(I143:I144)</f>
        <v>0</v>
      </c>
      <c r="N145" s="27"/>
      <c r="O145" s="27"/>
      <c r="P145" s="27"/>
      <c r="Q145" s="27"/>
      <c r="R145" s="27"/>
      <c r="S145" s="28"/>
    </row>
    <row r="146" spans="1:19" ht="12.75">
      <c r="A146" s="27"/>
      <c r="B146" s="64"/>
      <c r="C146" s="27"/>
      <c r="D146" s="27"/>
      <c r="E146" s="27"/>
      <c r="F146" s="27"/>
      <c r="G146" s="27"/>
      <c r="H146" s="27"/>
      <c r="I146" s="27"/>
      <c r="N146" s="27"/>
      <c r="O146" s="27"/>
      <c r="P146" s="27"/>
      <c r="Q146" s="27"/>
      <c r="R146" s="27"/>
      <c r="S146" s="28"/>
    </row>
    <row r="147" spans="1:19" ht="12.75">
      <c r="A147" s="39" t="s">
        <v>142</v>
      </c>
      <c r="B147" s="39"/>
      <c r="C147" s="39" t="s">
        <v>320</v>
      </c>
      <c r="D147" s="39"/>
      <c r="E147" s="39"/>
      <c r="F147" s="39"/>
      <c r="G147" s="39"/>
      <c r="H147" s="39"/>
      <c r="I147" s="39"/>
      <c r="J147" s="28"/>
      <c r="K147" s="28"/>
      <c r="L147" s="28"/>
      <c r="M147" s="28"/>
      <c r="N147" s="27"/>
      <c r="O147" s="27"/>
      <c r="P147" s="27"/>
      <c r="Q147" s="27"/>
      <c r="R147" s="27"/>
      <c r="S147" s="28"/>
    </row>
    <row r="148" spans="1:19" ht="12.75">
      <c r="A148" s="40" t="s">
        <v>143</v>
      </c>
      <c r="B148" s="40"/>
      <c r="C148" s="42" t="s">
        <v>119</v>
      </c>
      <c r="D148" s="40"/>
      <c r="E148" s="33" t="s">
        <v>9</v>
      </c>
      <c r="F148" s="33" t="s">
        <v>10</v>
      </c>
      <c r="G148" s="33" t="s">
        <v>259</v>
      </c>
      <c r="H148" s="33" t="s">
        <v>8</v>
      </c>
      <c r="I148" s="33" t="s">
        <v>7</v>
      </c>
      <c r="N148" s="28"/>
      <c r="O148" s="28"/>
      <c r="P148" s="28"/>
      <c r="Q148" s="28"/>
      <c r="R148" s="28"/>
      <c r="S148" s="28"/>
    </row>
    <row r="149" spans="1:19" ht="12.75">
      <c r="A149" s="9" t="s">
        <v>144</v>
      </c>
      <c r="B149" s="9"/>
      <c r="C149" s="10" t="s">
        <v>109</v>
      </c>
      <c r="D149" s="9" t="s">
        <v>13</v>
      </c>
      <c r="E149" s="9" t="s">
        <v>5</v>
      </c>
      <c r="F149" s="9">
        <v>60</v>
      </c>
      <c r="G149" s="9"/>
      <c r="H149" s="68">
        <v>0</v>
      </c>
      <c r="I149" s="9">
        <f aca="true" t="shared" si="4" ref="I149:I163">H149*F149</f>
        <v>0</v>
      </c>
      <c r="N149" s="28"/>
      <c r="O149" s="28"/>
      <c r="P149" s="28"/>
      <c r="Q149" s="28"/>
      <c r="R149" s="28"/>
      <c r="S149" s="28"/>
    </row>
    <row r="150" spans="1:19" ht="12.75">
      <c r="A150" s="9" t="s">
        <v>145</v>
      </c>
      <c r="B150" s="9"/>
      <c r="C150" s="9" t="s">
        <v>300</v>
      </c>
      <c r="D150" s="9"/>
      <c r="E150" s="9" t="s">
        <v>2</v>
      </c>
      <c r="F150" s="9">
        <v>6</v>
      </c>
      <c r="G150" s="9"/>
      <c r="H150" s="68">
        <v>0</v>
      </c>
      <c r="I150" s="9">
        <f t="shared" si="4"/>
        <v>0</v>
      </c>
      <c r="J150" s="28"/>
      <c r="K150" s="28"/>
      <c r="L150" s="28"/>
      <c r="M150" s="28"/>
      <c r="N150" s="28"/>
      <c r="O150" s="28"/>
      <c r="P150" s="28"/>
      <c r="Q150" s="28"/>
      <c r="R150" s="28"/>
      <c r="S150" s="28"/>
    </row>
    <row r="151" spans="1:19" ht="12.75">
      <c r="A151" s="9" t="s">
        <v>146</v>
      </c>
      <c r="B151" s="9"/>
      <c r="C151" s="10" t="s">
        <v>110</v>
      </c>
      <c r="D151" s="13"/>
      <c r="E151" s="9" t="s">
        <v>3</v>
      </c>
      <c r="F151" s="9">
        <v>102</v>
      </c>
      <c r="G151" s="9" t="s">
        <v>34</v>
      </c>
      <c r="H151" s="68">
        <v>0</v>
      </c>
      <c r="I151" s="9">
        <f t="shared" si="4"/>
        <v>0</v>
      </c>
      <c r="N151" s="28"/>
      <c r="O151" s="28"/>
      <c r="P151" s="28"/>
      <c r="Q151" s="28"/>
      <c r="R151" s="28"/>
      <c r="S151" s="28"/>
    </row>
    <row r="152" spans="1:19" ht="12.75">
      <c r="A152" s="9" t="s">
        <v>147</v>
      </c>
      <c r="B152" s="9"/>
      <c r="C152" s="12" t="s">
        <v>112</v>
      </c>
      <c r="D152" s="13"/>
      <c r="E152" s="13" t="s">
        <v>3</v>
      </c>
      <c r="F152" s="13">
        <v>255</v>
      </c>
      <c r="G152" s="13" t="s">
        <v>35</v>
      </c>
      <c r="H152" s="68">
        <v>0</v>
      </c>
      <c r="I152" s="9">
        <f t="shared" si="4"/>
        <v>0</v>
      </c>
      <c r="N152" s="28"/>
      <c r="O152" s="28"/>
      <c r="P152" s="28"/>
      <c r="Q152" s="28"/>
      <c r="R152" s="28"/>
      <c r="S152" s="28"/>
    </row>
    <row r="153" spans="1:19" ht="12.75">
      <c r="A153" s="9" t="s">
        <v>148</v>
      </c>
      <c r="B153" s="9"/>
      <c r="C153" s="10" t="s">
        <v>327</v>
      </c>
      <c r="D153" s="9"/>
      <c r="E153" s="9" t="s">
        <v>5</v>
      </c>
      <c r="F153" s="9">
        <v>12</v>
      </c>
      <c r="G153" s="9"/>
      <c r="H153" s="68">
        <v>0</v>
      </c>
      <c r="I153" s="9">
        <f t="shared" si="4"/>
        <v>0</v>
      </c>
      <c r="N153" s="28"/>
      <c r="O153" s="28"/>
      <c r="P153" s="28"/>
      <c r="Q153" s="28"/>
      <c r="R153" s="28"/>
      <c r="S153" s="28"/>
    </row>
    <row r="154" spans="1:19" ht="12.75">
      <c r="A154" s="9" t="s">
        <v>149</v>
      </c>
      <c r="B154" s="9"/>
      <c r="C154" s="10" t="s">
        <v>111</v>
      </c>
      <c r="D154" s="9"/>
      <c r="E154" s="9" t="s">
        <v>5</v>
      </c>
      <c r="F154" s="9">
        <v>3</v>
      </c>
      <c r="G154" s="9"/>
      <c r="H154" s="68">
        <v>0</v>
      </c>
      <c r="I154" s="9">
        <f t="shared" si="4"/>
        <v>0</v>
      </c>
      <c r="N154" s="28"/>
      <c r="O154" s="28"/>
      <c r="P154" s="28"/>
      <c r="Q154" s="28"/>
      <c r="R154" s="28"/>
      <c r="S154" s="28"/>
    </row>
    <row r="155" spans="1:19" ht="12.75">
      <c r="A155" s="9" t="s">
        <v>150</v>
      </c>
      <c r="B155" s="9"/>
      <c r="C155" s="10" t="s">
        <v>329</v>
      </c>
      <c r="D155" s="9"/>
      <c r="E155" s="9" t="s">
        <v>5</v>
      </c>
      <c r="F155" s="9">
        <v>16</v>
      </c>
      <c r="G155" s="9"/>
      <c r="H155" s="68">
        <v>0</v>
      </c>
      <c r="I155" s="9">
        <f>H155*F155</f>
        <v>0</v>
      </c>
      <c r="N155" s="28"/>
      <c r="O155" s="28"/>
      <c r="P155" s="28"/>
      <c r="Q155" s="28"/>
      <c r="R155" s="28"/>
      <c r="S155" s="28"/>
    </row>
    <row r="156" spans="1:19" ht="25.5">
      <c r="A156" s="9" t="s">
        <v>151</v>
      </c>
      <c r="B156" s="9"/>
      <c r="C156" s="14" t="s">
        <v>330</v>
      </c>
      <c r="D156" s="9"/>
      <c r="E156" s="9" t="s">
        <v>5</v>
      </c>
      <c r="F156" s="9">
        <v>4</v>
      </c>
      <c r="G156" s="9"/>
      <c r="H156" s="68">
        <v>0</v>
      </c>
      <c r="I156" s="9">
        <f>H156*F156</f>
        <v>0</v>
      </c>
      <c r="N156" s="28"/>
      <c r="O156" s="28"/>
      <c r="P156" s="28"/>
      <c r="Q156" s="28"/>
      <c r="R156" s="28"/>
      <c r="S156" s="28"/>
    </row>
    <row r="157" spans="1:19" ht="12.75">
      <c r="A157" s="9" t="s">
        <v>152</v>
      </c>
      <c r="B157" s="9"/>
      <c r="C157" s="10" t="s">
        <v>331</v>
      </c>
      <c r="D157" s="9"/>
      <c r="E157" s="9" t="s">
        <v>5</v>
      </c>
      <c r="F157" s="9">
        <v>4</v>
      </c>
      <c r="G157" s="9"/>
      <c r="H157" s="68">
        <v>0</v>
      </c>
      <c r="I157" s="9">
        <f>H157*F157</f>
        <v>0</v>
      </c>
      <c r="N157" s="28"/>
      <c r="O157" s="28"/>
      <c r="P157" s="28"/>
      <c r="Q157" s="28"/>
      <c r="R157" s="28"/>
      <c r="S157" s="28"/>
    </row>
    <row r="158" spans="1:19" ht="25.5">
      <c r="A158" s="9" t="s">
        <v>153</v>
      </c>
      <c r="B158" s="9"/>
      <c r="C158" s="14" t="s">
        <v>332</v>
      </c>
      <c r="D158" s="9"/>
      <c r="E158" s="9" t="s">
        <v>5</v>
      </c>
      <c r="F158" s="9">
        <v>4</v>
      </c>
      <c r="G158" s="9"/>
      <c r="H158" s="68">
        <v>0</v>
      </c>
      <c r="I158" s="9">
        <f>H158*F158</f>
        <v>0</v>
      </c>
      <c r="N158" s="28"/>
      <c r="O158" s="28"/>
      <c r="P158" s="28"/>
      <c r="Q158" s="28"/>
      <c r="R158" s="28"/>
      <c r="S158" s="28"/>
    </row>
    <row r="159" spans="1:19" ht="12.75">
      <c r="A159" s="9" t="s">
        <v>154</v>
      </c>
      <c r="B159" s="9"/>
      <c r="C159" s="10" t="s">
        <v>86</v>
      </c>
      <c r="D159" s="9" t="s">
        <v>12</v>
      </c>
      <c r="E159" s="9" t="s">
        <v>5</v>
      </c>
      <c r="F159" s="9">
        <v>1</v>
      </c>
      <c r="G159" s="9"/>
      <c r="H159" s="68">
        <v>0</v>
      </c>
      <c r="I159" s="9">
        <f t="shared" si="4"/>
        <v>0</v>
      </c>
      <c r="N159" s="28"/>
      <c r="O159" s="28"/>
      <c r="P159" s="28"/>
      <c r="Q159" s="28"/>
      <c r="R159" s="28"/>
      <c r="S159" s="28"/>
    </row>
    <row r="160" spans="1:19" ht="12.75" customHeight="1">
      <c r="A160" s="9" t="s">
        <v>321</v>
      </c>
      <c r="B160" s="9"/>
      <c r="C160" s="74" t="s">
        <v>87</v>
      </c>
      <c r="D160" s="9" t="s">
        <v>21</v>
      </c>
      <c r="E160" s="9" t="s">
        <v>3</v>
      </c>
      <c r="F160" s="9">
        <v>3.4</v>
      </c>
      <c r="G160" s="9"/>
      <c r="H160" s="68">
        <v>0</v>
      </c>
      <c r="I160" s="9">
        <f t="shared" si="4"/>
        <v>0</v>
      </c>
      <c r="N160" s="28"/>
      <c r="O160" s="28"/>
      <c r="P160" s="28"/>
      <c r="Q160" s="28"/>
      <c r="R160" s="28"/>
      <c r="S160" s="28"/>
    </row>
    <row r="161" spans="1:19" ht="12.75">
      <c r="A161" s="9" t="s">
        <v>322</v>
      </c>
      <c r="B161" s="9"/>
      <c r="C161" s="9" t="s">
        <v>30</v>
      </c>
      <c r="D161" s="9"/>
      <c r="E161" s="9" t="s">
        <v>2</v>
      </c>
      <c r="F161" s="9">
        <v>0.17</v>
      </c>
      <c r="G161" s="9"/>
      <c r="H161" s="68">
        <v>0</v>
      </c>
      <c r="I161" s="9">
        <f t="shared" si="4"/>
        <v>0</v>
      </c>
      <c r="J161" s="28"/>
      <c r="K161" s="28"/>
      <c r="L161" s="28"/>
      <c r="M161" s="28"/>
      <c r="N161" s="28"/>
      <c r="O161" s="28"/>
      <c r="P161" s="28"/>
      <c r="Q161" s="28"/>
      <c r="R161" s="28"/>
      <c r="S161" s="28"/>
    </row>
    <row r="162" spans="1:19" ht="12.75">
      <c r="A162" s="9" t="s">
        <v>325</v>
      </c>
      <c r="B162" s="9"/>
      <c r="C162" s="10" t="s">
        <v>85</v>
      </c>
      <c r="D162" s="9" t="s">
        <v>12</v>
      </c>
      <c r="E162" s="9" t="s">
        <v>5</v>
      </c>
      <c r="F162" s="9">
        <v>5</v>
      </c>
      <c r="G162" s="9"/>
      <c r="H162" s="68">
        <v>0</v>
      </c>
      <c r="I162" s="9">
        <f t="shared" si="4"/>
        <v>0</v>
      </c>
      <c r="N162" s="28"/>
      <c r="O162" s="28"/>
      <c r="P162" s="28"/>
      <c r="Q162" s="28"/>
      <c r="R162" s="28"/>
      <c r="S162" s="28"/>
    </row>
    <row r="163" spans="1:19" ht="12.75">
      <c r="A163" s="9" t="s">
        <v>326</v>
      </c>
      <c r="B163" s="9"/>
      <c r="C163" s="10" t="s">
        <v>113</v>
      </c>
      <c r="D163" s="9" t="s">
        <v>12</v>
      </c>
      <c r="E163" s="9" t="s">
        <v>5</v>
      </c>
      <c r="F163" s="9">
        <v>10</v>
      </c>
      <c r="G163" s="9"/>
      <c r="H163" s="68">
        <v>0</v>
      </c>
      <c r="I163" s="9">
        <f t="shared" si="4"/>
        <v>0</v>
      </c>
      <c r="N163" s="28"/>
      <c r="O163" s="28"/>
      <c r="P163" s="28"/>
      <c r="Q163" s="28"/>
      <c r="R163" s="28"/>
      <c r="S163" s="28"/>
    </row>
    <row r="164" spans="1:19" ht="12.75">
      <c r="A164" s="9" t="s">
        <v>333</v>
      </c>
      <c r="B164" s="9"/>
      <c r="C164" s="10" t="s">
        <v>323</v>
      </c>
      <c r="D164" s="9" t="s">
        <v>12</v>
      </c>
      <c r="E164" s="9" t="s">
        <v>5</v>
      </c>
      <c r="F164" s="9">
        <v>1</v>
      </c>
      <c r="G164" s="9"/>
      <c r="H164" s="68">
        <v>0</v>
      </c>
      <c r="I164" s="9">
        <f>H164*F164</f>
        <v>0</v>
      </c>
      <c r="N164" s="28"/>
      <c r="O164" s="28"/>
      <c r="P164" s="28"/>
      <c r="Q164" s="28"/>
      <c r="R164" s="28"/>
      <c r="S164" s="28"/>
    </row>
    <row r="165" spans="1:19" ht="12.75">
      <c r="A165" s="9" t="s">
        <v>334</v>
      </c>
      <c r="B165" s="9"/>
      <c r="C165" s="10" t="s">
        <v>328</v>
      </c>
      <c r="D165" s="9" t="s">
        <v>12</v>
      </c>
      <c r="E165" s="9" t="s">
        <v>5</v>
      </c>
      <c r="F165" s="9">
        <v>6</v>
      </c>
      <c r="G165" s="9"/>
      <c r="H165" s="68">
        <v>0</v>
      </c>
      <c r="I165" s="9">
        <f>H165*F165</f>
        <v>0</v>
      </c>
      <c r="N165" s="28"/>
      <c r="O165" s="28"/>
      <c r="P165" s="28"/>
      <c r="Q165" s="28"/>
      <c r="R165" s="28"/>
      <c r="S165" s="28"/>
    </row>
    <row r="166" spans="1:19" ht="12.75">
      <c r="A166" s="9" t="s">
        <v>335</v>
      </c>
      <c r="B166" s="9"/>
      <c r="C166" s="10" t="s">
        <v>324</v>
      </c>
      <c r="D166" s="9" t="s">
        <v>12</v>
      </c>
      <c r="E166" s="9" t="s">
        <v>5</v>
      </c>
      <c r="F166" s="9">
        <v>1</v>
      </c>
      <c r="G166" s="9"/>
      <c r="H166" s="68">
        <v>0</v>
      </c>
      <c r="I166" s="9">
        <f>H166*F166</f>
        <v>0</v>
      </c>
      <c r="N166" s="28"/>
      <c r="O166" s="28"/>
      <c r="P166" s="28"/>
      <c r="Q166" s="28"/>
      <c r="R166" s="28"/>
      <c r="S166" s="28"/>
    </row>
    <row r="167" spans="1:19" ht="12.75">
      <c r="A167" s="9" t="s">
        <v>336</v>
      </c>
      <c r="B167" s="9"/>
      <c r="C167" s="10" t="s">
        <v>337</v>
      </c>
      <c r="D167" s="9" t="s">
        <v>12</v>
      </c>
      <c r="E167" s="9" t="s">
        <v>1</v>
      </c>
      <c r="F167" s="9">
        <v>1</v>
      </c>
      <c r="G167" s="9"/>
      <c r="H167" s="68">
        <v>0</v>
      </c>
      <c r="I167" s="9">
        <f>H167*F167</f>
        <v>0</v>
      </c>
      <c r="N167" s="28"/>
      <c r="O167" s="28"/>
      <c r="P167" s="28"/>
      <c r="Q167" s="28"/>
      <c r="R167" s="28"/>
      <c r="S167" s="28"/>
    </row>
    <row r="168" spans="1:19" ht="12.75">
      <c r="A168" s="96"/>
      <c r="B168" s="18"/>
      <c r="C168" s="97" t="s">
        <v>115</v>
      </c>
      <c r="D168" s="18"/>
      <c r="E168" s="9"/>
      <c r="F168" s="9"/>
      <c r="G168" s="9"/>
      <c r="H168" s="9"/>
      <c r="I168" s="107">
        <f>SUM(I149:I167)</f>
        <v>0</v>
      </c>
      <c r="N168" s="28"/>
      <c r="O168" s="28"/>
      <c r="P168" s="28"/>
      <c r="Q168" s="28"/>
      <c r="R168" s="28"/>
      <c r="S168" s="28"/>
    </row>
    <row r="169" spans="1:19" ht="12.75">
      <c r="A169" s="9"/>
      <c r="B169" s="9"/>
      <c r="C169" s="13" t="s">
        <v>114</v>
      </c>
      <c r="D169" s="9"/>
      <c r="E169" s="9"/>
      <c r="F169" s="9"/>
      <c r="G169" s="9"/>
      <c r="H169" s="9"/>
      <c r="I169" s="9">
        <v>0</v>
      </c>
      <c r="N169" s="28"/>
      <c r="O169" s="28"/>
      <c r="P169" s="28"/>
      <c r="Q169" s="28"/>
      <c r="R169" s="28"/>
      <c r="S169" s="28"/>
    </row>
    <row r="170" spans="1:19" ht="12.75">
      <c r="A170" s="9"/>
      <c r="B170" s="9"/>
      <c r="C170" s="13" t="s">
        <v>338</v>
      </c>
      <c r="D170" s="9"/>
      <c r="E170" s="9"/>
      <c r="F170" s="9"/>
      <c r="G170" s="9"/>
      <c r="H170" s="98"/>
      <c r="I170" s="9"/>
      <c r="N170" s="28"/>
      <c r="O170" s="28"/>
      <c r="P170" s="28"/>
      <c r="Q170" s="28"/>
      <c r="R170" s="28"/>
      <c r="S170" s="28"/>
    </row>
    <row r="171" spans="1:19" ht="12.75">
      <c r="A171" s="28"/>
      <c r="B171" s="28"/>
      <c r="C171" s="27"/>
      <c r="D171" s="28"/>
      <c r="E171" s="28"/>
      <c r="F171" s="28"/>
      <c r="G171" s="28"/>
      <c r="H171" s="28"/>
      <c r="I171" s="28"/>
      <c r="N171" s="28"/>
      <c r="O171" s="28"/>
      <c r="P171" s="28"/>
      <c r="Q171" s="28"/>
      <c r="R171" s="28"/>
      <c r="S171" s="28"/>
    </row>
    <row r="172" spans="1:19" ht="12.75">
      <c r="A172" s="43" t="s">
        <v>155</v>
      </c>
      <c r="B172" s="43"/>
      <c r="C172" s="43" t="s">
        <v>263</v>
      </c>
      <c r="D172" s="43"/>
      <c r="E172" s="43"/>
      <c r="F172" s="43"/>
      <c r="G172" s="43"/>
      <c r="H172" s="43"/>
      <c r="I172" s="43"/>
      <c r="J172" s="28"/>
      <c r="L172" s="28"/>
      <c r="M172" s="28"/>
      <c r="N172" s="28"/>
      <c r="O172" s="28"/>
      <c r="P172" s="28"/>
      <c r="Q172" s="28"/>
      <c r="R172" s="28"/>
      <c r="S172" s="28"/>
    </row>
    <row r="173" spans="1:19" ht="12.75">
      <c r="A173" s="44"/>
      <c r="B173" s="44"/>
      <c r="C173" s="15"/>
      <c r="D173" s="9"/>
      <c r="E173" s="33" t="s">
        <v>9</v>
      </c>
      <c r="F173" s="33" t="s">
        <v>10</v>
      </c>
      <c r="G173" s="33"/>
      <c r="H173" s="33" t="s">
        <v>8</v>
      </c>
      <c r="I173" s="33" t="s">
        <v>7</v>
      </c>
      <c r="J173" s="28"/>
      <c r="L173" s="28"/>
      <c r="M173" s="28"/>
      <c r="N173" s="28"/>
      <c r="O173" s="28"/>
      <c r="P173" s="28"/>
      <c r="Q173" s="28"/>
      <c r="R173" s="28"/>
      <c r="S173" s="28"/>
    </row>
    <row r="174" spans="1:19" ht="25.5">
      <c r="A174" s="44" t="s">
        <v>156</v>
      </c>
      <c r="B174" s="44"/>
      <c r="C174" s="14" t="s">
        <v>293</v>
      </c>
      <c r="D174" s="9" t="s">
        <v>91</v>
      </c>
      <c r="E174" s="9" t="s">
        <v>130</v>
      </c>
      <c r="F174" s="45">
        <v>1</v>
      </c>
      <c r="G174" s="9"/>
      <c r="H174" s="68">
        <v>0</v>
      </c>
      <c r="I174" s="9">
        <f>H174*F174</f>
        <v>0</v>
      </c>
      <c r="J174" s="28"/>
      <c r="L174" s="28"/>
      <c r="M174" s="28"/>
      <c r="N174" s="28"/>
      <c r="O174" s="28"/>
      <c r="P174" s="28"/>
      <c r="Q174" s="28"/>
      <c r="R174" s="28"/>
      <c r="S174" s="28"/>
    </row>
    <row r="175" spans="1:19" ht="12.75">
      <c r="A175" s="44" t="s">
        <v>287</v>
      </c>
      <c r="B175" s="44"/>
      <c r="C175" s="15" t="s">
        <v>294</v>
      </c>
      <c r="D175" s="9" t="s">
        <v>91</v>
      </c>
      <c r="E175" s="9" t="s">
        <v>5</v>
      </c>
      <c r="F175" s="45">
        <v>1</v>
      </c>
      <c r="G175" s="9"/>
      <c r="H175" s="68">
        <v>0</v>
      </c>
      <c r="I175" s="9">
        <f>H175*F175</f>
        <v>0</v>
      </c>
      <c r="J175" s="28"/>
      <c r="L175" s="28"/>
      <c r="M175" s="28"/>
      <c r="N175" s="28"/>
      <c r="O175" s="28"/>
      <c r="P175" s="28"/>
      <c r="Q175" s="28"/>
      <c r="R175" s="28"/>
      <c r="S175" s="28"/>
    </row>
    <row r="176" spans="1:19" ht="12.75">
      <c r="A176" s="9"/>
      <c r="B176" s="9"/>
      <c r="C176" s="13" t="s">
        <v>41</v>
      </c>
      <c r="D176" s="13"/>
      <c r="E176" s="9"/>
      <c r="F176" s="46"/>
      <c r="G176" s="9"/>
      <c r="H176" s="9"/>
      <c r="I176" s="106">
        <f>SUM(I174:I175)</f>
        <v>0</v>
      </c>
      <c r="N176" s="28"/>
      <c r="O176" s="28"/>
      <c r="P176" s="28"/>
      <c r="Q176" s="28"/>
      <c r="R176" s="28"/>
      <c r="S176" s="28"/>
    </row>
    <row r="177" spans="1:19" ht="12.75">
      <c r="A177" s="27"/>
      <c r="B177" s="27"/>
      <c r="C177" s="27"/>
      <c r="D177" s="27"/>
      <c r="E177" s="27"/>
      <c r="N177" s="28"/>
      <c r="O177" s="28"/>
      <c r="P177" s="28"/>
      <c r="Q177" s="28"/>
      <c r="R177" s="28"/>
      <c r="S177" s="28"/>
    </row>
    <row r="178" spans="1:19" ht="12.75">
      <c r="A178" s="27"/>
      <c r="B178" s="27"/>
      <c r="C178" s="27"/>
      <c r="D178" s="27"/>
      <c r="E178" s="27"/>
      <c r="N178" s="28"/>
      <c r="O178" s="28"/>
      <c r="P178" s="28"/>
      <c r="Q178" s="28"/>
      <c r="R178" s="28"/>
      <c r="S178" s="28"/>
    </row>
    <row r="179" spans="1:19" ht="12.75">
      <c r="A179" s="27"/>
      <c r="B179" s="27"/>
      <c r="C179" s="27"/>
      <c r="D179" s="27"/>
      <c r="E179" s="27"/>
      <c r="F179" s="84"/>
      <c r="G179" s="84"/>
      <c r="H179" s="84"/>
      <c r="I179" s="84"/>
      <c r="K179" s="28"/>
      <c r="N179" s="28"/>
      <c r="O179" s="28"/>
      <c r="P179" s="28"/>
      <c r="Q179" s="28"/>
      <c r="R179" s="28"/>
      <c r="S179" s="28"/>
    </row>
    <row r="180" spans="1:19" ht="12.75">
      <c r="A180" s="33"/>
      <c r="B180" s="33"/>
      <c r="C180" s="33" t="s">
        <v>260</v>
      </c>
      <c r="D180" s="33"/>
      <c r="E180" s="33" t="s">
        <v>9</v>
      </c>
      <c r="F180" s="33" t="s">
        <v>10</v>
      </c>
      <c r="G180" s="33"/>
      <c r="H180" s="33" t="s">
        <v>8</v>
      </c>
      <c r="I180" s="33" t="s">
        <v>7</v>
      </c>
      <c r="K180" s="28"/>
      <c r="N180" s="28"/>
      <c r="O180" s="28"/>
      <c r="P180" s="28"/>
      <c r="Q180" s="28"/>
      <c r="R180" s="28"/>
      <c r="S180" s="28"/>
    </row>
    <row r="181" spans="1:19" ht="12.75">
      <c r="A181" s="66" t="s">
        <v>46</v>
      </c>
      <c r="B181" s="6"/>
      <c r="C181" s="16" t="s">
        <v>163</v>
      </c>
      <c r="D181" s="13"/>
      <c r="E181" s="9" t="s">
        <v>5</v>
      </c>
      <c r="F181" s="59">
        <v>13</v>
      </c>
      <c r="G181" s="9"/>
      <c r="H181" s="60">
        <f>I48</f>
        <v>0</v>
      </c>
      <c r="I181" s="60">
        <f>PRODUCT(F181,H181)</f>
        <v>0</v>
      </c>
      <c r="K181" s="51"/>
      <c r="N181" s="28"/>
      <c r="O181" s="28"/>
      <c r="P181" s="28"/>
      <c r="Q181" s="28"/>
      <c r="R181" s="28"/>
      <c r="S181" s="28"/>
    </row>
    <row r="182" spans="1:19" ht="12.75">
      <c r="A182" s="66" t="s">
        <v>71</v>
      </c>
      <c r="B182" s="6"/>
      <c r="C182" s="16" t="s">
        <v>285</v>
      </c>
      <c r="D182" s="13"/>
      <c r="E182" s="9" t="s">
        <v>5</v>
      </c>
      <c r="F182" s="59">
        <v>13</v>
      </c>
      <c r="G182" s="9"/>
      <c r="H182" s="60">
        <f>H51</f>
        <v>0</v>
      </c>
      <c r="I182" s="60">
        <f>PRODUCT(F182,H182)</f>
        <v>0</v>
      </c>
      <c r="K182" s="51"/>
      <c r="N182" s="28"/>
      <c r="O182" s="28"/>
      <c r="P182" s="28"/>
      <c r="Q182" s="28"/>
      <c r="R182" s="28"/>
      <c r="S182" s="28"/>
    </row>
    <row r="183" spans="1:19" ht="12.75">
      <c r="A183" s="66" t="s">
        <v>92</v>
      </c>
      <c r="B183" s="6"/>
      <c r="C183" s="7" t="s">
        <v>164</v>
      </c>
      <c r="D183" s="13"/>
      <c r="E183" s="9" t="s">
        <v>1</v>
      </c>
      <c r="F183" s="45"/>
      <c r="G183" s="9"/>
      <c r="H183" s="50">
        <f>I183</f>
        <v>0</v>
      </c>
      <c r="I183" s="50">
        <f>I58</f>
        <v>0</v>
      </c>
      <c r="K183" s="51"/>
      <c r="N183" s="28"/>
      <c r="O183" s="28"/>
      <c r="P183" s="28"/>
      <c r="Q183" s="28"/>
      <c r="R183" s="28"/>
      <c r="S183" s="28"/>
    </row>
    <row r="184" spans="1:19" ht="12.75">
      <c r="A184" s="66" t="s">
        <v>282</v>
      </c>
      <c r="B184" s="6"/>
      <c r="C184" s="16" t="s">
        <v>249</v>
      </c>
      <c r="D184" s="13"/>
      <c r="E184" s="9" t="s">
        <v>1</v>
      </c>
      <c r="F184" s="45"/>
      <c r="G184" s="9"/>
      <c r="H184" s="50">
        <f>I184</f>
        <v>0</v>
      </c>
      <c r="I184" s="50">
        <f>I62</f>
        <v>0</v>
      </c>
      <c r="K184" s="51"/>
      <c r="N184" s="28"/>
      <c r="O184" s="28"/>
      <c r="P184" s="28"/>
      <c r="Q184" s="28"/>
      <c r="R184" s="28"/>
      <c r="S184" s="28"/>
    </row>
    <row r="185" spans="1:19" ht="12.75">
      <c r="A185" s="19"/>
      <c r="B185" s="81"/>
      <c r="C185" s="11" t="s">
        <v>41</v>
      </c>
      <c r="D185" s="9"/>
      <c r="E185" s="9"/>
      <c r="F185" s="47"/>
      <c r="G185" s="9"/>
      <c r="H185" s="50"/>
      <c r="I185" s="109">
        <f>SUM(I181:I184)</f>
        <v>0</v>
      </c>
      <c r="J185" s="28"/>
      <c r="K185" s="51"/>
      <c r="L185" s="28"/>
      <c r="M185" s="28"/>
      <c r="N185" s="28"/>
      <c r="O185" s="28"/>
      <c r="P185" s="28"/>
      <c r="Q185" s="28"/>
      <c r="R185" s="28"/>
      <c r="S185" s="28"/>
    </row>
    <row r="186" spans="1:19" ht="12.75">
      <c r="A186" s="23" t="s">
        <v>76</v>
      </c>
      <c r="B186" s="79"/>
      <c r="C186" s="22" t="s">
        <v>134</v>
      </c>
      <c r="D186" s="9"/>
      <c r="E186" s="9" t="s">
        <v>1</v>
      </c>
      <c r="F186" s="9"/>
      <c r="G186" s="9"/>
      <c r="H186" s="50">
        <f>I186</f>
        <v>0</v>
      </c>
      <c r="I186" s="50">
        <f>I68</f>
        <v>0</v>
      </c>
      <c r="J186" s="28"/>
      <c r="K186" s="28"/>
      <c r="L186" s="28"/>
      <c r="M186" s="28"/>
      <c r="N186" s="28"/>
      <c r="O186" s="28"/>
      <c r="P186" s="28"/>
      <c r="Q186" s="28"/>
      <c r="R186" s="28"/>
      <c r="S186" s="28"/>
    </row>
    <row r="187" spans="1:19" ht="12.75">
      <c r="A187" s="23" t="s">
        <v>118</v>
      </c>
      <c r="B187" s="79"/>
      <c r="C187" s="22" t="s">
        <v>185</v>
      </c>
      <c r="D187" s="9"/>
      <c r="E187" s="9" t="s">
        <v>1</v>
      </c>
      <c r="F187" s="9"/>
      <c r="G187" s="9"/>
      <c r="H187" s="50">
        <f>I187</f>
        <v>0</v>
      </c>
      <c r="I187" s="50">
        <f>I71</f>
        <v>0</v>
      </c>
      <c r="J187" s="28"/>
      <c r="K187" s="28"/>
      <c r="L187" s="28"/>
      <c r="M187" s="28"/>
      <c r="N187" s="28"/>
      <c r="O187" s="28"/>
      <c r="P187" s="28"/>
      <c r="Q187" s="28"/>
      <c r="R187" s="28"/>
      <c r="S187" s="28"/>
    </row>
    <row r="188" spans="1:19" ht="12.75">
      <c r="A188" s="23" t="s">
        <v>132</v>
      </c>
      <c r="B188" s="79"/>
      <c r="C188" s="22" t="s">
        <v>183</v>
      </c>
      <c r="D188" s="9"/>
      <c r="E188" s="9" t="s">
        <v>1</v>
      </c>
      <c r="F188" s="9"/>
      <c r="G188" s="9"/>
      <c r="H188" s="50">
        <f>I188</f>
        <v>0</v>
      </c>
      <c r="I188" s="50">
        <f>I79</f>
        <v>0</v>
      </c>
      <c r="J188" s="28"/>
      <c r="K188" s="28"/>
      <c r="L188" s="28"/>
      <c r="M188" s="28"/>
      <c r="N188" s="28"/>
      <c r="O188" s="28"/>
      <c r="P188" s="28"/>
      <c r="Q188" s="28"/>
      <c r="R188" s="28"/>
      <c r="S188" s="28"/>
    </row>
    <row r="189" spans="1:19" ht="12.75">
      <c r="A189" s="23" t="s">
        <v>133</v>
      </c>
      <c r="B189" s="79"/>
      <c r="C189" s="22" t="s">
        <v>182</v>
      </c>
      <c r="D189" s="9"/>
      <c r="E189" s="9" t="s">
        <v>1</v>
      </c>
      <c r="F189" s="9"/>
      <c r="G189" s="9"/>
      <c r="H189" s="50">
        <f>I189</f>
        <v>0</v>
      </c>
      <c r="I189" s="50">
        <f>I83</f>
        <v>0</v>
      </c>
      <c r="J189" s="28"/>
      <c r="K189" s="28"/>
      <c r="L189" s="28"/>
      <c r="M189" s="28"/>
      <c r="N189" s="28"/>
      <c r="O189" s="28"/>
      <c r="P189" s="28"/>
      <c r="Q189" s="28"/>
      <c r="R189" s="28"/>
      <c r="S189" s="28"/>
    </row>
    <row r="190" spans="1:19" ht="12.75">
      <c r="A190" s="19"/>
      <c r="B190" s="13"/>
      <c r="C190" s="11" t="s">
        <v>41</v>
      </c>
      <c r="D190" s="9"/>
      <c r="E190" s="9"/>
      <c r="F190" s="46"/>
      <c r="G190" s="9"/>
      <c r="H190" s="50"/>
      <c r="I190" s="109">
        <f>SUM(I186:I189)</f>
        <v>0</v>
      </c>
      <c r="J190" s="28"/>
      <c r="L190" s="28"/>
      <c r="M190" s="28"/>
      <c r="N190" s="28"/>
      <c r="O190" s="28"/>
      <c r="P190" s="28"/>
      <c r="Q190" s="28"/>
      <c r="R190" s="28"/>
      <c r="S190" s="28"/>
    </row>
    <row r="191" spans="1:19" ht="12.75">
      <c r="A191" s="31" t="s">
        <v>78</v>
      </c>
      <c r="B191" s="33"/>
      <c r="C191" s="32" t="s">
        <v>193</v>
      </c>
      <c r="D191" s="9"/>
      <c r="E191" s="9" t="s">
        <v>1</v>
      </c>
      <c r="F191" s="46"/>
      <c r="G191" s="9"/>
      <c r="H191" s="50">
        <f>I191</f>
        <v>0</v>
      </c>
      <c r="I191" s="50">
        <f>I88</f>
        <v>0</v>
      </c>
      <c r="J191" s="28"/>
      <c r="L191" s="28"/>
      <c r="M191" s="28"/>
      <c r="N191" s="28"/>
      <c r="O191" s="28"/>
      <c r="P191" s="28"/>
      <c r="Q191" s="28"/>
      <c r="R191" s="28"/>
      <c r="S191" s="28"/>
    </row>
    <row r="192" spans="1:19" ht="12.75">
      <c r="A192" s="31" t="s">
        <v>79</v>
      </c>
      <c r="B192" s="33"/>
      <c r="C192" s="32" t="s">
        <v>295</v>
      </c>
      <c r="D192" s="9"/>
      <c r="E192" s="9" t="s">
        <v>1</v>
      </c>
      <c r="F192" s="46"/>
      <c r="G192" s="9"/>
      <c r="H192" s="50">
        <f>I192</f>
        <v>0</v>
      </c>
      <c r="I192" s="50">
        <f>I95</f>
        <v>0</v>
      </c>
      <c r="J192" s="28"/>
      <c r="L192" s="28"/>
      <c r="M192" s="28"/>
      <c r="N192" s="28"/>
      <c r="O192" s="28"/>
      <c r="P192" s="28"/>
      <c r="Q192" s="28"/>
      <c r="R192" s="28"/>
      <c r="S192" s="28"/>
    </row>
    <row r="193" spans="1:19" ht="12.75">
      <c r="A193" s="31" t="s">
        <v>79</v>
      </c>
      <c r="B193" s="33"/>
      <c r="C193" s="32" t="s">
        <v>256</v>
      </c>
      <c r="D193" s="9"/>
      <c r="E193" s="9" t="s">
        <v>1</v>
      </c>
      <c r="F193" s="46"/>
      <c r="G193" s="9"/>
      <c r="H193" s="50">
        <f>I193</f>
        <v>0</v>
      </c>
      <c r="I193" s="50">
        <f>I100</f>
        <v>0</v>
      </c>
      <c r="J193" s="28"/>
      <c r="L193" s="28"/>
      <c r="M193" s="28"/>
      <c r="N193" s="28"/>
      <c r="O193" s="28"/>
      <c r="P193" s="28"/>
      <c r="Q193" s="28"/>
      <c r="R193" s="28"/>
      <c r="S193" s="28"/>
    </row>
    <row r="194" spans="1:19" ht="12.75">
      <c r="A194" s="19"/>
      <c r="B194" s="81"/>
      <c r="C194" s="11" t="s">
        <v>41</v>
      </c>
      <c r="D194" s="9"/>
      <c r="E194" s="9"/>
      <c r="F194" s="47"/>
      <c r="G194" s="9"/>
      <c r="H194" s="50"/>
      <c r="I194" s="109">
        <f>SUM(I191:I193)</f>
        <v>0</v>
      </c>
      <c r="J194" s="28"/>
      <c r="K194" s="51"/>
      <c r="L194" s="28"/>
      <c r="M194" s="28"/>
      <c r="N194" s="28"/>
      <c r="O194" s="28"/>
      <c r="P194" s="28"/>
      <c r="Q194" s="28"/>
      <c r="R194" s="28"/>
      <c r="S194" s="28"/>
    </row>
    <row r="195" spans="1:19" ht="12.75">
      <c r="A195" s="56" t="s">
        <v>84</v>
      </c>
      <c r="B195" s="57"/>
      <c r="C195" s="58" t="s">
        <v>125</v>
      </c>
      <c r="D195" s="9"/>
      <c r="E195" s="9" t="s">
        <v>1</v>
      </c>
      <c r="F195" s="9"/>
      <c r="G195" s="9"/>
      <c r="H195" s="50">
        <f>I195</f>
        <v>0</v>
      </c>
      <c r="I195" s="50">
        <f>I105</f>
        <v>0</v>
      </c>
      <c r="J195" s="28"/>
      <c r="K195" s="28"/>
      <c r="L195" s="28"/>
      <c r="M195" s="28"/>
      <c r="N195" s="28"/>
      <c r="O195" s="28"/>
      <c r="P195" s="28"/>
      <c r="Q195" s="28"/>
      <c r="R195" s="28"/>
      <c r="S195" s="28"/>
    </row>
    <row r="196" spans="1:19" ht="12.75">
      <c r="A196" s="56" t="s">
        <v>137</v>
      </c>
      <c r="B196" s="57"/>
      <c r="C196" s="58" t="s">
        <v>126</v>
      </c>
      <c r="D196" s="9"/>
      <c r="E196" s="9" t="s">
        <v>1</v>
      </c>
      <c r="F196" s="9"/>
      <c r="G196" s="9"/>
      <c r="H196" s="50">
        <f>I196</f>
        <v>0</v>
      </c>
      <c r="I196" s="50">
        <f>I110</f>
        <v>0</v>
      </c>
      <c r="J196" s="28"/>
      <c r="K196" s="28"/>
      <c r="L196" s="28"/>
      <c r="M196" s="28"/>
      <c r="N196" s="28"/>
      <c r="O196" s="28"/>
      <c r="P196" s="28"/>
      <c r="Q196" s="28"/>
      <c r="R196" s="28"/>
      <c r="S196" s="28"/>
    </row>
    <row r="197" spans="1:19" ht="12.75">
      <c r="A197" s="19"/>
      <c r="B197" s="13"/>
      <c r="C197" s="11" t="s">
        <v>41</v>
      </c>
      <c r="D197" s="9"/>
      <c r="E197" s="9"/>
      <c r="F197" s="46"/>
      <c r="G197" s="9"/>
      <c r="H197" s="50"/>
      <c r="I197" s="109">
        <f>SUM(I195:I196)</f>
        <v>0</v>
      </c>
      <c r="J197" s="28"/>
      <c r="L197" s="28"/>
      <c r="M197" s="28"/>
      <c r="N197" s="28"/>
      <c r="O197" s="28"/>
      <c r="P197" s="28"/>
      <c r="Q197" s="28"/>
      <c r="R197" s="28"/>
      <c r="S197" s="28"/>
    </row>
    <row r="198" spans="1:19" ht="12.75">
      <c r="A198" s="36" t="s">
        <v>99</v>
      </c>
      <c r="B198" s="52" t="s">
        <v>231</v>
      </c>
      <c r="C198" s="37" t="s">
        <v>158</v>
      </c>
      <c r="D198" s="9"/>
      <c r="E198" s="9" t="s">
        <v>1</v>
      </c>
      <c r="F198" s="9"/>
      <c r="G198" s="9"/>
      <c r="H198" s="60">
        <f>I198</f>
        <v>0</v>
      </c>
      <c r="I198" s="60">
        <f>I122</f>
        <v>0</v>
      </c>
      <c r="J198" s="28"/>
      <c r="L198" s="28"/>
      <c r="M198" s="28"/>
      <c r="N198" s="28"/>
      <c r="O198" s="28"/>
      <c r="P198" s="28"/>
      <c r="Q198" s="28"/>
      <c r="R198" s="28"/>
      <c r="S198" s="28"/>
    </row>
    <row r="199" spans="1:19" ht="12.75">
      <c r="A199" s="36" t="s">
        <v>105</v>
      </c>
      <c r="B199" s="52" t="s">
        <v>235</v>
      </c>
      <c r="C199" s="37" t="s">
        <v>303</v>
      </c>
      <c r="D199" s="9"/>
      <c r="E199" s="9" t="s">
        <v>1</v>
      </c>
      <c r="F199" s="9"/>
      <c r="G199" s="9"/>
      <c r="H199" s="60">
        <f>I199</f>
        <v>0</v>
      </c>
      <c r="I199" s="60">
        <f>I133</f>
        <v>0</v>
      </c>
      <c r="J199" s="28"/>
      <c r="L199" s="28"/>
      <c r="M199" s="28"/>
      <c r="N199" s="28"/>
      <c r="O199" s="28"/>
      <c r="P199" s="28"/>
      <c r="Q199" s="28"/>
      <c r="R199" s="28"/>
      <c r="S199" s="28"/>
    </row>
    <row r="200" spans="1:19" ht="12.75">
      <c r="A200" s="36" t="s">
        <v>139</v>
      </c>
      <c r="B200" s="52"/>
      <c r="C200" s="37" t="s">
        <v>292</v>
      </c>
      <c r="D200" s="9"/>
      <c r="E200" s="9" t="s">
        <v>1</v>
      </c>
      <c r="F200" s="9"/>
      <c r="G200" s="9"/>
      <c r="H200" s="60">
        <f>I200</f>
        <v>0</v>
      </c>
      <c r="I200" s="60">
        <f>I139</f>
        <v>0</v>
      </c>
      <c r="J200" s="28"/>
      <c r="L200" s="28"/>
      <c r="M200" s="28"/>
      <c r="N200" s="28"/>
      <c r="O200" s="28"/>
      <c r="P200" s="28"/>
      <c r="Q200" s="28"/>
      <c r="R200" s="28"/>
      <c r="S200" s="28"/>
    </row>
    <row r="201" spans="1:19" ht="12.75">
      <c r="A201" s="19"/>
      <c r="B201" s="13"/>
      <c r="C201" s="11" t="s">
        <v>41</v>
      </c>
      <c r="D201" s="9"/>
      <c r="E201" s="9"/>
      <c r="F201" s="46"/>
      <c r="G201" s="9"/>
      <c r="H201" s="50"/>
      <c r="I201" s="109">
        <f>SUM(I198:I200)</f>
        <v>0</v>
      </c>
      <c r="J201" s="28"/>
      <c r="L201" s="28"/>
      <c r="M201" s="28"/>
      <c r="N201" s="28"/>
      <c r="O201" s="28"/>
      <c r="P201" s="28"/>
      <c r="Q201" s="28"/>
      <c r="R201" s="28"/>
      <c r="S201" s="28"/>
    </row>
    <row r="202" spans="1:19" ht="12.75">
      <c r="A202" s="48" t="s">
        <v>88</v>
      </c>
      <c r="B202" s="99"/>
      <c r="C202" s="49" t="s">
        <v>128</v>
      </c>
      <c r="D202" s="9"/>
      <c r="E202" s="9" t="s">
        <v>1</v>
      </c>
      <c r="F202" s="9"/>
      <c r="G202" s="9"/>
      <c r="H202" s="50">
        <f>I202</f>
        <v>0</v>
      </c>
      <c r="I202" s="50">
        <f>I145</f>
        <v>0</v>
      </c>
      <c r="J202" s="28"/>
      <c r="L202" s="28"/>
      <c r="M202" s="28"/>
      <c r="N202" s="28"/>
      <c r="O202" s="28"/>
      <c r="P202" s="28"/>
      <c r="Q202" s="28"/>
      <c r="R202" s="28"/>
      <c r="S202" s="28"/>
    </row>
    <row r="203" spans="1:20" ht="12.75">
      <c r="A203" s="19"/>
      <c r="B203" s="81"/>
      <c r="C203" s="11" t="s">
        <v>41</v>
      </c>
      <c r="D203" s="9"/>
      <c r="E203" s="9"/>
      <c r="F203" s="46"/>
      <c r="G203" s="9"/>
      <c r="H203" s="50"/>
      <c r="I203" s="109">
        <f>SUM(I202:I202)</f>
        <v>0</v>
      </c>
      <c r="J203" s="28"/>
      <c r="L203" s="28"/>
      <c r="M203" s="28"/>
      <c r="N203" s="28"/>
      <c r="O203" s="28"/>
      <c r="P203" s="28"/>
      <c r="Q203" s="28"/>
      <c r="R203" s="28"/>
      <c r="S203" s="28"/>
      <c r="T203" s="28"/>
    </row>
    <row r="204" spans="1:20" ht="12.75">
      <c r="A204" s="41" t="s">
        <v>142</v>
      </c>
      <c r="B204" s="100"/>
      <c r="C204" s="42" t="s">
        <v>119</v>
      </c>
      <c r="D204" s="9"/>
      <c r="E204" s="9" t="s">
        <v>5</v>
      </c>
      <c r="F204" s="9">
        <v>13</v>
      </c>
      <c r="G204" s="9"/>
      <c r="H204" s="50">
        <f>I168</f>
        <v>0</v>
      </c>
      <c r="I204" s="50">
        <f>PRODUCT(F204,H204)</f>
        <v>0</v>
      </c>
      <c r="J204" s="28"/>
      <c r="L204" s="28"/>
      <c r="M204" s="28"/>
      <c r="N204" s="28"/>
      <c r="O204" s="28"/>
      <c r="P204" s="28"/>
      <c r="Q204" s="28"/>
      <c r="R204" s="28"/>
      <c r="S204" s="28"/>
      <c r="T204" s="28"/>
    </row>
    <row r="205" spans="1:20" ht="12.75">
      <c r="A205" s="17"/>
      <c r="B205" s="94"/>
      <c r="C205" s="101" t="s">
        <v>41</v>
      </c>
      <c r="D205" s="18"/>
      <c r="E205" s="18"/>
      <c r="F205" s="18"/>
      <c r="G205" s="18"/>
      <c r="H205" s="73"/>
      <c r="I205" s="110">
        <f>SUM(I204:I204)</f>
        <v>0</v>
      </c>
      <c r="J205" s="28"/>
      <c r="L205" s="28"/>
      <c r="M205" s="28"/>
      <c r="N205" s="28"/>
      <c r="O205" s="28"/>
      <c r="P205" s="28"/>
      <c r="Q205" s="28"/>
      <c r="R205" s="28"/>
      <c r="S205" s="28"/>
      <c r="T205" s="28"/>
    </row>
    <row r="206" spans="1:20" ht="12.75">
      <c r="A206" s="43" t="s">
        <v>155</v>
      </c>
      <c r="B206" s="102"/>
      <c r="C206" s="43" t="s">
        <v>263</v>
      </c>
      <c r="D206" s="9"/>
      <c r="E206" s="9" t="s">
        <v>5</v>
      </c>
      <c r="F206" s="9">
        <v>1</v>
      </c>
      <c r="G206" s="9"/>
      <c r="H206" s="60">
        <f>I206</f>
        <v>0</v>
      </c>
      <c r="I206" s="60">
        <f>I176</f>
        <v>0</v>
      </c>
      <c r="J206" s="28"/>
      <c r="L206" s="28"/>
      <c r="M206" s="28"/>
      <c r="N206" s="28"/>
      <c r="O206" s="28"/>
      <c r="P206" s="28"/>
      <c r="Q206" s="28"/>
      <c r="R206" s="28"/>
      <c r="S206" s="28"/>
      <c r="T206" s="28"/>
    </row>
    <row r="207" spans="1:20" ht="12.75">
      <c r="A207" s="9"/>
      <c r="B207" s="25"/>
      <c r="C207" s="9" t="s">
        <v>41</v>
      </c>
      <c r="D207" s="9"/>
      <c r="E207" s="9"/>
      <c r="F207" s="9"/>
      <c r="G207" s="9"/>
      <c r="H207" s="9"/>
      <c r="I207" s="109">
        <f>SUM(I206)</f>
        <v>0</v>
      </c>
      <c r="J207" s="28"/>
      <c r="L207" s="28"/>
      <c r="M207" s="28"/>
      <c r="N207" s="28"/>
      <c r="O207" s="28"/>
      <c r="P207" s="28"/>
      <c r="Q207" s="28"/>
      <c r="R207" s="28"/>
      <c r="S207" s="28"/>
      <c r="T207" s="28"/>
    </row>
    <row r="208" spans="1:20" ht="12.75">
      <c r="A208" s="28"/>
      <c r="B208" s="51"/>
      <c r="C208" s="28"/>
      <c r="D208" s="28"/>
      <c r="E208" s="28"/>
      <c r="F208" s="28"/>
      <c r="G208" s="28"/>
      <c r="H208" s="28"/>
      <c r="I208" s="103"/>
      <c r="J208" s="28"/>
      <c r="L208" s="28"/>
      <c r="M208" s="28"/>
      <c r="N208" s="28"/>
      <c r="O208" s="28"/>
      <c r="P208" s="28"/>
      <c r="Q208" s="28"/>
      <c r="R208" s="28"/>
      <c r="S208" s="28"/>
      <c r="T208" s="28"/>
    </row>
    <row r="209" spans="1:20" ht="18">
      <c r="A209" s="117"/>
      <c r="B209" s="117"/>
      <c r="C209" s="117"/>
      <c r="D209" s="28"/>
      <c r="E209" s="28"/>
      <c r="F209" s="28"/>
      <c r="G209" s="28"/>
      <c r="H209" s="28"/>
      <c r="I209" s="103"/>
      <c r="J209" s="28"/>
      <c r="L209" s="28"/>
      <c r="M209" s="28"/>
      <c r="N209" s="28"/>
      <c r="O209" s="28"/>
      <c r="P209" s="28"/>
      <c r="Q209" s="28"/>
      <c r="R209" s="28"/>
      <c r="S209" s="28"/>
      <c r="T209" s="28"/>
    </row>
    <row r="210" spans="1:20" ht="18">
      <c r="A210" s="117"/>
      <c r="B210" s="117"/>
      <c r="C210" s="118"/>
      <c r="D210" s="28"/>
      <c r="E210" s="28"/>
      <c r="F210" s="28"/>
      <c r="G210" s="28"/>
      <c r="H210" s="28"/>
      <c r="I210" s="103"/>
      <c r="J210" s="28"/>
      <c r="L210" s="28"/>
      <c r="M210" s="28"/>
      <c r="N210" s="28"/>
      <c r="O210" s="28"/>
      <c r="P210" s="28"/>
      <c r="Q210" s="28"/>
      <c r="R210" s="28"/>
      <c r="S210" s="28"/>
      <c r="T210" s="28"/>
    </row>
    <row r="211" spans="3:20" ht="12.75">
      <c r="C211" s="3"/>
      <c r="D211" s="115"/>
      <c r="E211" s="3"/>
      <c r="F211" s="3"/>
      <c r="G211" s="116"/>
      <c r="H211" s="3"/>
      <c r="I211" s="115"/>
      <c r="J211" s="28"/>
      <c r="L211" s="28"/>
      <c r="M211" s="28"/>
      <c r="N211" s="28"/>
      <c r="O211" s="28"/>
      <c r="P211" s="28"/>
      <c r="Q211" s="28"/>
      <c r="R211" s="28"/>
      <c r="S211" s="28"/>
      <c r="T211" s="28"/>
    </row>
    <row r="212" spans="3:20" ht="12.75">
      <c r="C212" s="28"/>
      <c r="D212" s="28"/>
      <c r="E212" s="28"/>
      <c r="F212" s="28"/>
      <c r="G212" s="28"/>
      <c r="H212" s="28"/>
      <c r="I212" s="103"/>
      <c r="J212" s="28"/>
      <c r="L212" s="28"/>
      <c r="M212" s="28"/>
      <c r="N212" s="28"/>
      <c r="O212" s="28"/>
      <c r="P212" s="28"/>
      <c r="Q212" s="28"/>
      <c r="R212" s="28"/>
      <c r="S212" s="28"/>
      <c r="T212" s="28"/>
    </row>
    <row r="213" spans="4:20" ht="12.75">
      <c r="D213" s="28"/>
      <c r="E213" s="28"/>
      <c r="F213" s="28"/>
      <c r="G213" s="28"/>
      <c r="H213" s="28"/>
      <c r="I213" s="103"/>
      <c r="J213" s="28"/>
      <c r="L213" s="28"/>
      <c r="M213" s="28"/>
      <c r="N213" s="28"/>
      <c r="O213" s="28"/>
      <c r="P213" s="28"/>
      <c r="Q213" s="28"/>
      <c r="R213" s="28"/>
      <c r="S213" s="28"/>
      <c r="T213" s="28"/>
    </row>
    <row r="214" spans="3:20" ht="12.75">
      <c r="C214" s="28"/>
      <c r="D214" s="28"/>
      <c r="E214" s="28"/>
      <c r="F214" s="28"/>
      <c r="G214" s="28"/>
      <c r="H214" s="28"/>
      <c r="I214" s="103"/>
      <c r="J214" s="28"/>
      <c r="L214" s="28"/>
      <c r="M214" s="28"/>
      <c r="N214" s="28"/>
      <c r="O214" s="28"/>
      <c r="P214" s="28"/>
      <c r="Q214" s="28"/>
      <c r="R214" s="28"/>
      <c r="S214" s="28"/>
      <c r="T214" s="28"/>
    </row>
    <row r="215" spans="3:20" ht="12.75">
      <c r="C215" s="28"/>
      <c r="D215" s="28"/>
      <c r="E215" s="28"/>
      <c r="F215" s="28"/>
      <c r="G215" s="28"/>
      <c r="H215" s="28"/>
      <c r="I215" s="103"/>
      <c r="J215" s="28"/>
      <c r="L215" s="28"/>
      <c r="M215" s="28"/>
      <c r="N215" s="28"/>
      <c r="O215" s="28"/>
      <c r="P215" s="28"/>
      <c r="Q215" s="28"/>
      <c r="R215" s="28"/>
      <c r="S215" s="28"/>
      <c r="T215" s="28"/>
    </row>
    <row r="216" spans="3:20" ht="12.75">
      <c r="C216" s="28"/>
      <c r="D216" s="28"/>
      <c r="E216" s="28"/>
      <c r="F216" s="28"/>
      <c r="G216" s="28"/>
      <c r="H216" s="28"/>
      <c r="I216" s="103"/>
      <c r="J216" s="28"/>
      <c r="L216" s="28"/>
      <c r="M216" s="28"/>
      <c r="N216" s="28"/>
      <c r="O216" s="28"/>
      <c r="P216" s="28"/>
      <c r="Q216" s="28"/>
      <c r="R216" s="28"/>
      <c r="S216" s="28"/>
      <c r="T216" s="28"/>
    </row>
    <row r="217" spans="3:20" ht="12.75">
      <c r="C217" s="28"/>
      <c r="D217" s="28"/>
      <c r="E217" s="28"/>
      <c r="F217" s="28"/>
      <c r="G217" s="28"/>
      <c r="H217" s="28"/>
      <c r="I217" s="103"/>
      <c r="J217" s="28"/>
      <c r="L217" s="28"/>
      <c r="M217" s="28"/>
      <c r="N217" s="28"/>
      <c r="O217" s="28"/>
      <c r="P217" s="28"/>
      <c r="Q217" s="28"/>
      <c r="R217" s="28"/>
      <c r="S217" s="28"/>
      <c r="T217" s="28"/>
    </row>
    <row r="218" spans="3:20" ht="12.75">
      <c r="C218" s="28"/>
      <c r="D218" s="28"/>
      <c r="E218" s="28"/>
      <c r="F218" s="28"/>
      <c r="G218" s="28"/>
      <c r="H218" s="28"/>
      <c r="I218" s="114"/>
      <c r="J218" s="28"/>
      <c r="L218" s="28"/>
      <c r="M218" s="28"/>
      <c r="N218" s="28"/>
      <c r="O218" s="28"/>
      <c r="P218" s="28"/>
      <c r="Q218" s="28"/>
      <c r="R218" s="28"/>
      <c r="S218" s="28"/>
      <c r="T218" s="28"/>
    </row>
    <row r="219" spans="3:20" ht="12.75">
      <c r="C219" s="28"/>
      <c r="D219" s="28"/>
      <c r="E219" s="28"/>
      <c r="F219" s="28"/>
      <c r="G219" s="28"/>
      <c r="H219" s="28"/>
      <c r="I219" s="28"/>
      <c r="J219" s="28"/>
      <c r="L219" s="28"/>
      <c r="M219" s="28"/>
      <c r="N219" s="28"/>
      <c r="O219" s="28"/>
      <c r="P219" s="28"/>
      <c r="Q219" s="28"/>
      <c r="R219" s="28"/>
      <c r="S219" s="28"/>
      <c r="T219" s="28"/>
    </row>
    <row r="220" spans="3:20" ht="12.75">
      <c r="C220" s="28"/>
      <c r="D220" s="28"/>
      <c r="E220" s="28"/>
      <c r="F220" s="28"/>
      <c r="G220" s="28"/>
      <c r="H220" s="28"/>
      <c r="I220" s="28"/>
      <c r="J220" s="28"/>
      <c r="L220" s="28"/>
      <c r="M220" s="28"/>
      <c r="N220" s="28"/>
      <c r="O220" s="28"/>
      <c r="P220" s="28"/>
      <c r="Q220" s="28"/>
      <c r="R220" s="28"/>
      <c r="S220" s="28"/>
      <c r="T220" s="28"/>
    </row>
    <row r="221" spans="3:20" ht="12.75">
      <c r="C221" s="28"/>
      <c r="D221" s="28"/>
      <c r="E221" s="28"/>
      <c r="F221" s="28"/>
      <c r="G221" s="28"/>
      <c r="H221" s="28"/>
      <c r="I221" s="28"/>
      <c r="J221" s="28"/>
      <c r="L221" s="28"/>
      <c r="M221" s="28"/>
      <c r="N221" s="28"/>
      <c r="O221" s="28"/>
      <c r="P221" s="28"/>
      <c r="Q221" s="28"/>
      <c r="R221" s="28"/>
      <c r="S221" s="28"/>
      <c r="T221" s="28"/>
    </row>
    <row r="222" spans="3:20" ht="12.75">
      <c r="C222" s="28"/>
      <c r="D222" s="28"/>
      <c r="E222" s="28"/>
      <c r="F222" s="28"/>
      <c r="G222" s="28"/>
      <c r="H222" s="28"/>
      <c r="I222" s="28"/>
      <c r="J222" s="28"/>
      <c r="L222" s="28"/>
      <c r="M222" s="28"/>
      <c r="N222" s="28"/>
      <c r="O222" s="28"/>
      <c r="P222" s="28"/>
      <c r="Q222" s="28"/>
      <c r="R222" s="28"/>
      <c r="S222" s="28"/>
      <c r="T222" s="28"/>
    </row>
    <row r="223" spans="3:20" ht="12.75">
      <c r="C223" s="28"/>
      <c r="D223" s="28"/>
      <c r="E223" s="28"/>
      <c r="F223" s="28"/>
      <c r="G223" s="28"/>
      <c r="H223" s="28"/>
      <c r="I223" s="28"/>
      <c r="J223" s="28"/>
      <c r="L223" s="28"/>
      <c r="M223" s="28"/>
      <c r="N223" s="28"/>
      <c r="O223" s="28"/>
      <c r="P223" s="28"/>
      <c r="Q223" s="28"/>
      <c r="R223" s="28"/>
      <c r="S223" s="28"/>
      <c r="T223" s="28"/>
    </row>
    <row r="224" spans="3:20" ht="12.75">
      <c r="C224" s="28"/>
      <c r="D224" s="28"/>
      <c r="E224" s="28"/>
      <c r="F224" s="28"/>
      <c r="G224" s="28"/>
      <c r="H224" s="28"/>
      <c r="I224" s="28"/>
      <c r="J224" s="28"/>
      <c r="L224" s="28"/>
      <c r="M224" s="28"/>
      <c r="N224" s="28"/>
      <c r="O224" s="28"/>
      <c r="P224" s="28"/>
      <c r="Q224" s="28"/>
      <c r="R224" s="28"/>
      <c r="S224" s="28"/>
      <c r="T224" s="28"/>
    </row>
    <row r="225" spans="3:20" ht="12.75">
      <c r="C225" s="28"/>
      <c r="D225" s="28"/>
      <c r="E225" s="28"/>
      <c r="F225" s="28"/>
      <c r="G225" s="28"/>
      <c r="H225" s="28"/>
      <c r="I225" s="28"/>
      <c r="J225" s="28"/>
      <c r="L225" s="28"/>
      <c r="M225" s="28"/>
      <c r="N225" s="28"/>
      <c r="O225" s="28"/>
      <c r="P225" s="28"/>
      <c r="Q225" s="28"/>
      <c r="R225" s="28"/>
      <c r="S225" s="28"/>
      <c r="T225" s="28"/>
    </row>
  </sheetData>
  <sheetProtection password="B1C3" sheet="1"/>
  <printOptions/>
  <pageMargins left="0.5118110236220472" right="0.1968503937007874" top="0.984251968503937" bottom="0.3937007874015748" header="0.5118110236220472" footer="0.5118110236220472"/>
  <pageSetup fitToHeight="0" horizontalDpi="300" verticalDpi="300" orientation="landscape" paperSize="9" scale="75" r:id="rId1"/>
  <rowBreaks count="5" manualBreakCount="5">
    <brk id="49" max="8" man="1"/>
    <brk id="84" max="8" man="1"/>
    <brk id="132" max="8" man="1"/>
    <brk id="179" max="8" man="1"/>
    <brk id="20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Steiner</dc:creator>
  <cp:keywords/>
  <dc:description/>
  <cp:lastModifiedBy>Lajerová</cp:lastModifiedBy>
  <cp:lastPrinted>2016-09-13T14:00:23Z</cp:lastPrinted>
  <dcterms:created xsi:type="dcterms:W3CDTF">2007-01-25T15:39:12Z</dcterms:created>
  <dcterms:modified xsi:type="dcterms:W3CDTF">2016-09-30T07:21:10Z</dcterms:modified>
  <cp:category/>
  <cp:version/>
  <cp:contentType/>
  <cp:contentStatus/>
</cp:coreProperties>
</file>