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chod\VZ\Poptávky\35  infor.systém obora Hvězda\"/>
    </mc:Choice>
  </mc:AlternateContent>
  <bookViews>
    <workbookView xWindow="0" yWindow="0" windowWidth="28800" windowHeight="12435" tabRatio="987" activeTab="1"/>
  </bookViews>
  <sheets>
    <sheet name="Stavba" sheetId="1" r:id="rId1"/>
    <sheet name="01" sheetId="55" r:id="rId2"/>
  </sheets>
  <definedNames>
    <definedName name="CelkemObjekty" localSheetId="0">Stavba!$F$32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1">'01'!$1:$6</definedName>
    <definedName name="Objednatel" localSheetId="0">Stavba!$D$11</definedName>
    <definedName name="Objekt" localSheetId="0">Stavba!$B$29</definedName>
    <definedName name="_xlnm.Print_Area" localSheetId="1">'01'!$A$1:$J$13</definedName>
    <definedName name="_xlnm.Print_Area" localSheetId="0">Stavba!$B$1:$J$63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1" hidden="1">0</definedName>
    <definedName name="solver_num" localSheetId="1" hidden="1">0</definedName>
    <definedName name="solver_opt" localSheetId="1" hidden="1">'01'!#REF!</definedName>
    <definedName name="solver_typ" localSheetId="1" hidden="1">1</definedName>
    <definedName name="solver_val" localSheetId="1" hidden="1">0</definedName>
    <definedName name="SoucetDilu" localSheetId="0">Stavba!#REF!</definedName>
    <definedName name="StavbaCelkem" localSheetId="0">Stavba!$H$32</definedName>
    <definedName name="Zhotovitel" localSheetId="0">Stavba!$D$7</definedName>
  </definedNames>
  <calcPr calcId="152511"/>
</workbook>
</file>

<file path=xl/calcChain.xml><?xml version="1.0" encoding="utf-8"?>
<calcChain xmlns="http://schemas.openxmlformats.org/spreadsheetml/2006/main">
  <c r="G9" i="55" l="1"/>
  <c r="G10" i="55"/>
  <c r="G11" i="55"/>
  <c r="I11" i="55" l="1"/>
  <c r="I10" i="55" l="1"/>
  <c r="I9" i="55"/>
  <c r="G8" i="55"/>
  <c r="G12" i="55" s="1"/>
  <c r="BC21" i="55" l="1"/>
  <c r="BC22" i="55" s="1"/>
  <c r="BB21" i="55"/>
  <c r="BB22" i="55" s="1"/>
  <c r="BA21" i="55"/>
  <c r="BA22" i="55" s="1"/>
  <c r="AZ21" i="55"/>
  <c r="AZ22" i="55" s="1"/>
  <c r="I12" i="55"/>
  <c r="AY21" i="55"/>
  <c r="AY22" i="55" s="1"/>
  <c r="BC18" i="55"/>
  <c r="BB18" i="55"/>
  <c r="BA18" i="55"/>
  <c r="AZ18" i="55"/>
  <c r="AY18" i="55"/>
  <c r="BC17" i="55"/>
  <c r="BB17" i="55"/>
  <c r="BA17" i="55"/>
  <c r="AZ17" i="55"/>
  <c r="AY17" i="55"/>
  <c r="BC16" i="55"/>
  <c r="BB16" i="55"/>
  <c r="BA16" i="55"/>
  <c r="AZ16" i="55"/>
  <c r="AY16" i="55"/>
  <c r="BC15" i="55"/>
  <c r="BB15" i="55"/>
  <c r="BA15" i="55"/>
  <c r="AZ15" i="55"/>
  <c r="AY15" i="55"/>
  <c r="BC13" i="55"/>
  <c r="BB13" i="55"/>
  <c r="BA13" i="55"/>
  <c r="AZ13" i="55"/>
  <c r="AY13" i="55"/>
  <c r="BC12" i="55"/>
  <c r="BB12" i="55"/>
  <c r="BA12" i="55"/>
  <c r="AZ12" i="55"/>
  <c r="AY12" i="55"/>
  <c r="BC11" i="55"/>
  <c r="BB11" i="55"/>
  <c r="BA11" i="55"/>
  <c r="AZ11" i="55"/>
  <c r="AY11" i="55"/>
  <c r="BC10" i="55"/>
  <c r="BB10" i="55"/>
  <c r="BA10" i="55"/>
  <c r="AZ10" i="55"/>
  <c r="I8" i="55"/>
  <c r="AY10" i="55"/>
  <c r="BC8" i="55"/>
  <c r="BB8" i="55"/>
  <c r="BA8" i="55"/>
  <c r="AZ8" i="55"/>
  <c r="G63" i="1"/>
  <c r="H38" i="1"/>
  <c r="G38" i="1"/>
  <c r="G32" i="1"/>
  <c r="I19" i="1" s="1"/>
  <c r="D20" i="1"/>
  <c r="H29" i="1"/>
  <c r="G29" i="1"/>
  <c r="D22" i="1"/>
  <c r="AY8" i="55"/>
  <c r="I20" i="1" l="1"/>
  <c r="H49" i="1" l="1"/>
  <c r="H51" i="1" l="1"/>
  <c r="H60" i="1"/>
  <c r="I60" i="1" s="1"/>
  <c r="F60" i="1" s="1"/>
  <c r="H46" i="1"/>
  <c r="H53" i="1"/>
  <c r="H57" i="1"/>
  <c r="I49" i="1"/>
  <c r="F49" i="1" s="1"/>
  <c r="H56" i="1"/>
  <c r="H48" i="1"/>
  <c r="H59" i="1"/>
  <c r="H39" i="1"/>
  <c r="H45" i="1"/>
  <c r="H62" i="1"/>
  <c r="H54" i="1"/>
  <c r="H41" i="1"/>
  <c r="H55" i="1" l="1"/>
  <c r="I55" i="1" s="1"/>
  <c r="F55" i="1" s="1"/>
  <c r="I51" i="1"/>
  <c r="F51" i="1" s="1"/>
  <c r="I46" i="1"/>
  <c r="F46" i="1" s="1"/>
  <c r="H43" i="1"/>
  <c r="H58" i="1"/>
  <c r="I54" i="1"/>
  <c r="F54" i="1" s="1"/>
  <c r="I62" i="1"/>
  <c r="F62" i="1" s="1"/>
  <c r="H44" i="1"/>
  <c r="H47" i="1"/>
  <c r="H52" i="1"/>
  <c r="H50" i="1"/>
  <c r="I39" i="1"/>
  <c r="F39" i="1" s="1"/>
  <c r="H30" i="1"/>
  <c r="I59" i="1"/>
  <c r="F59" i="1" s="1"/>
  <c r="I48" i="1"/>
  <c r="F48" i="1" s="1"/>
  <c r="I57" i="1"/>
  <c r="F57" i="1" s="1"/>
  <c r="I53" i="1"/>
  <c r="F53" i="1" s="1"/>
  <c r="H61" i="1"/>
  <c r="I41" i="1"/>
  <c r="F41" i="1" s="1"/>
  <c r="I45" i="1"/>
  <c r="F45" i="1" s="1"/>
  <c r="H42" i="1"/>
  <c r="I56" i="1"/>
  <c r="F56" i="1" s="1"/>
  <c r="H40" i="1" l="1"/>
  <c r="H31" i="1"/>
  <c r="I31" i="1" s="1"/>
  <c r="I30" i="1"/>
  <c r="F30" i="1" s="1"/>
  <c r="I52" i="1"/>
  <c r="F52" i="1" s="1"/>
  <c r="I47" i="1"/>
  <c r="F47" i="1" s="1"/>
  <c r="I44" i="1"/>
  <c r="F44" i="1" s="1"/>
  <c r="I42" i="1"/>
  <c r="F42" i="1" s="1"/>
  <c r="I61" i="1"/>
  <c r="F61" i="1" s="1"/>
  <c r="I50" i="1"/>
  <c r="F50" i="1"/>
  <c r="I58" i="1"/>
  <c r="F58" i="1" s="1"/>
  <c r="I43" i="1"/>
  <c r="F43" i="1" s="1"/>
  <c r="I40" i="1" l="1"/>
  <c r="F40" i="1" s="1"/>
  <c r="F63" i="1" s="1"/>
  <c r="F31" i="1"/>
  <c r="H63" i="1"/>
  <c r="I63" i="1"/>
  <c r="H32" i="1"/>
  <c r="I21" i="1" s="1"/>
  <c r="I32" i="1" l="1"/>
  <c r="F32" i="1"/>
  <c r="I22" i="1"/>
  <c r="I23" i="1" s="1"/>
  <c r="J31" i="1" l="1"/>
  <c r="J55" i="1"/>
  <c r="J53" i="1"/>
  <c r="J62" i="1"/>
  <c r="J40" i="1"/>
  <c r="J51" i="1"/>
  <c r="J44" i="1"/>
  <c r="J30" i="1"/>
  <c r="J56" i="1"/>
  <c r="J52" i="1"/>
  <c r="J50" i="1"/>
  <c r="J45" i="1"/>
  <c r="J32" i="1"/>
  <c r="J48" i="1"/>
  <c r="J41" i="1"/>
  <c r="J43" i="1"/>
  <c r="J61" i="1"/>
  <c r="J58" i="1"/>
  <c r="J60" i="1"/>
  <c r="J47" i="1"/>
  <c r="J42" i="1"/>
  <c r="J63" i="1"/>
  <c r="J54" i="1"/>
  <c r="J49" i="1"/>
  <c r="J46" i="1"/>
  <c r="J59" i="1"/>
  <c r="J57" i="1"/>
  <c r="J39" i="1"/>
</calcChain>
</file>

<file path=xl/sharedStrings.xml><?xml version="1.0" encoding="utf-8"?>
<sst xmlns="http://schemas.openxmlformats.org/spreadsheetml/2006/main" count="131" uniqueCount="96">
  <si>
    <t xml:space="preserve">Cena obsahuje veškeré náklady potřebné pro kompletní dokončení a předání, zkolaudování a uvedení  díla do provozu (zařízení staveniště, režijní náklady, dodávka, montáž, zhotovení průzkumů, zaměření a  vytýčení stávajících i navržených staveb a sítí, dílenská dokumentace, doprava, odvoz a dovezení zeminy, suti, odpadu, likvidaci obalů, průběžný i závěrečný úklid, zařízení staveniště, pomocné montážní prvky a konstrukce, oplocení a ostrahu staveniště, náklady spojené s uvedením stavby do provozu a kolaudací stavby a všechny další náklady zhotovitele nezbytné pro řádné dokončení díla). Místem plnění je Park na Špici, Pardubice.  Uvedené odkazy na cenovou soustavu jsou orientační, nacenění lze provést i bez specializovaného software.
Nedílnou součástí výkazu výměr je výkresová dokumentace v papírové i digitální podobě, která je podkladem pro kontrolní ověření výměr křivkových nebo nepravidelných tvarů, ploch a vedení, a dále specifikace architektonických standardů a technické zprávy jednotlivých částí dokumentace, upřesňující materiálovou a  technickou náročnost provedení prací.
</t>
  </si>
  <si>
    <t>Výkaz výměr</t>
  </si>
  <si>
    <t>Dodavatel:</t>
  </si>
  <si>
    <t>SO 1</t>
  </si>
  <si>
    <t>SO 1 Pavilon</t>
  </si>
  <si>
    <t>SO 1.1 Zdravotechnika</t>
  </si>
  <si>
    <t>SO 1.3 Elektroinstalace</t>
  </si>
  <si>
    <t>SO 2</t>
  </si>
  <si>
    <t>SO 2.1 Lávka Chrudimka</t>
  </si>
  <si>
    <t>SO 4</t>
  </si>
  <si>
    <t>SO 4.2 Vnitřní parkové plochy</t>
  </si>
  <si>
    <t>SO 4.5 Plocha u Loděnice</t>
  </si>
  <si>
    <t>SO 4.12 Plocha mys</t>
  </si>
  <si>
    <t>SO 4.6 Plocha u Pavilonu</t>
  </si>
  <si>
    <t>SO 4.9 Molo loděnice Chrudimka</t>
  </si>
  <si>
    <t>SO 5</t>
  </si>
  <si>
    <t>SO 5.1 Hřiště víceúčelové - barevně natřený asfalt</t>
  </si>
  <si>
    <t>SO 5.5 Dětské hřiště plocha - písek</t>
  </si>
  <si>
    <t>SO 6</t>
  </si>
  <si>
    <t>Zařízení a vybavení parku</t>
  </si>
  <si>
    <t>SO 6.1 Vybavenost parku</t>
  </si>
  <si>
    <t>SO 6.2 Ostrůvky- herní a cvičební objekty</t>
  </si>
  <si>
    <t>Informační systém</t>
  </si>
  <si>
    <t>6+2+2+2+2</t>
  </si>
  <si>
    <t>0,80*0,80*0,75*(6+2+2+2+2)</t>
  </si>
  <si>
    <t>SO 6.3 Parkový mobiliář + informační systém</t>
  </si>
  <si>
    <t>SO 7</t>
  </si>
  <si>
    <t>SO 7 Terénní úpravy</t>
  </si>
  <si>
    <t>SO 8</t>
  </si>
  <si>
    <t>SO 8 Sadové a parkové úpravy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</si>
  <si>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</si>
  <si>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</si>
  <si>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</si>
  <si>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</si>
  <si>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</si>
  <si>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</si>
  <si>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</si>
  <si>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</si>
  <si>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</si>
  <si>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</si>
  <si>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</si>
  <si>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</si>
  <si>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</si>
  <si>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</si>
  <si>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</si>
  <si>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</si>
  <si>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</si>
  <si>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</si>
  <si>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</si>
  <si>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</si>
  <si>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</si>
  <si>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</si>
  <si>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</si>
  <si>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</si>
  <si>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</si>
  <si>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</si>
  <si>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</si>
  <si>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</si>
  <si>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</si>
  <si>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</si>
  <si>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</si>
  <si>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</si>
  <si>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Díl:</t>
  </si>
  <si>
    <t>SO 0</t>
  </si>
  <si>
    <t>kus</t>
  </si>
  <si>
    <t>SO 4.1 Okružní cesta</t>
  </si>
  <si>
    <t>SO 4.7 Molo nábřeží Labe - u Pavilonu</t>
  </si>
  <si>
    <t>SO 0 Demolice, příprava území a dokumentace, vedlejší a ostatní náklady</t>
  </si>
  <si>
    <t>Demolice, příprava území a dokumentace, vedlejší a ostatní náklady</t>
  </si>
  <si>
    <t xml:space="preserve">Zpracovatel rozpočtu : </t>
  </si>
  <si>
    <t>CZ27074153</t>
  </si>
  <si>
    <t>CZ00274646</t>
  </si>
  <si>
    <t>SO 9</t>
  </si>
  <si>
    <t>SO 9.1 Vodovod - přípojka a areálový rozvod</t>
  </si>
  <si>
    <t>SO 9.2 Kanalizace - přípojka a areálový rozvod</t>
  </si>
  <si>
    <t>SO 9.3 Veřejné osvětlení - areálový rozvod</t>
  </si>
  <si>
    <t>SO 9.3.1 Oplocení trafostanice- optické zakrytí</t>
  </si>
  <si>
    <t>Atelier M1 architekti s.r.o.</t>
  </si>
  <si>
    <t>Markétská 1/28</t>
  </si>
  <si>
    <t>169 00 Praha 6</t>
  </si>
  <si>
    <t>SO 1.2 Přípojný bod</t>
  </si>
  <si>
    <t>R 16.12.2013</t>
  </si>
  <si>
    <t>R2: 3.1.2014</t>
  </si>
  <si>
    <t>2015/1</t>
  </si>
  <si>
    <t>Obora Hvězda - informační systém</t>
  </si>
  <si>
    <t>MHMP</t>
  </si>
  <si>
    <t>xxx</t>
  </si>
  <si>
    <t>110 00 Praha 1</t>
  </si>
  <si>
    <t>Celkem</t>
  </si>
  <si>
    <t>Návrh inf.systému v Oboře Hvězda</t>
  </si>
  <si>
    <t>revize 9.6.2016</t>
  </si>
  <si>
    <t>Technické pomínky realizace:
Součástí dodávky je dílenská dokumentace, která bude před zadáním do výroby předložena projektantovi k písemnému odsouhlasení. Jakékoliv tvarové, rozměrové, materiálové odchylky, nebo odchylky v barevnosti musí být před zadáním do výroby písemně odsouhlaseny projektantem!!! Součástí dodávky jsou i výkopové práce a bednění. Dodávka a montáž včetně veškerých potřebných kotvících prvků, stavebních přípomocí, začištění, dotmelení, broušení, apod. Dodavatel předloží vzorky všech materiálů včetně povrchových úprav k písemnému odsouhlasení projektantovi. Před vlastní výrobou po odsouhlasení vzorků bude v rámci dodávky zhotoven zkušební prototyp panelu"naučná stezka", teprve po jeho odsouhlasení lze vyrobit všechny panely.</t>
  </si>
  <si>
    <r>
      <rPr>
        <b/>
        <sz val="8"/>
        <color theme="1"/>
        <rFont val="Arial"/>
        <family val="2"/>
        <charset val="238"/>
      </rPr>
      <t xml:space="preserve">Naučná stezka
</t>
    </r>
    <r>
      <rPr>
        <sz val="8"/>
        <color theme="1"/>
        <rFont val="Arial"/>
        <family val="2"/>
        <charset val="238"/>
      </rPr>
      <t xml:space="preserve">
</t>
    </r>
    <r>
      <rPr>
        <b/>
        <sz val="8"/>
        <color theme="1"/>
        <rFont val="Arial"/>
        <family val="2"/>
        <charset val="238"/>
      </rPr>
      <t xml:space="preserve">A) </t>
    </r>
    <r>
      <rPr>
        <sz val="8"/>
        <color theme="1"/>
        <rFont val="Arial"/>
        <family val="2"/>
        <charset val="238"/>
      </rPr>
      <t xml:space="preserve">Kovový nosič (corten) - stojan s logem a názvem vyřezávaným laserem,
povrchová úprava: chemická oxidace cortenové oceli až po dosažení rovnoměrného zkorodování povrchu
- součástí je frézovaná kapsa pro vložení vyměnitelného nosiče, včetně přípravy pro kotvení šroubovaným spojem(imbusem) se zapuštěnou hlavou
vel. 670x2750x tl.18mm
</t>
    </r>
    <r>
      <rPr>
        <b/>
        <sz val="8"/>
        <color theme="1"/>
        <rFont val="Arial"/>
        <family val="2"/>
        <charset val="238"/>
      </rPr>
      <t>B)</t>
    </r>
    <r>
      <rPr>
        <sz val="8"/>
        <color theme="1"/>
        <rFont val="Arial"/>
        <family val="2"/>
        <charset val="238"/>
      </rPr>
      <t xml:space="preserve"> vyměnitelný kovový  nosič (ALU) zapuštěný do základního panelu s informacemi natištěnými UV tiskem, včetně kotvení šroubovaným spojem (imbusem) se zapuštěnou hlavou
povrchová úprava:
1) lak v imitaci barvy cortenu (hnědá + černá, barevnost ověřit na vzorcích)
2) UV potisk informací, vícevrstvý s bílým potiskem
3) ochranný dvouvrstvý polyuretanový čirý lak proti grafiti
vel. 630x1300 tl. 3mm 
</t>
    </r>
    <r>
      <rPr>
        <b/>
        <sz val="8"/>
        <color theme="1"/>
        <rFont val="Arial"/>
        <family val="2"/>
        <charset val="238"/>
      </rPr>
      <t xml:space="preserve">C) </t>
    </r>
    <r>
      <rPr>
        <sz val="8"/>
        <color theme="1"/>
        <rFont val="Arial"/>
        <family val="2"/>
        <charset val="238"/>
      </rPr>
      <t xml:space="preserve">Nerezové kotvení sestavy do betonové patky vč. výztuže 15kg/patka, součástí dodávky je kopletní kotvení chemickými kotvami a šroubovými spoji, včetně přípravy pro připevnění nosiče, patka bedněná, včetně výkopu a obsypu štěrkodrtí 4-8mm(zásyp zhutnit)
</t>
    </r>
    <r>
      <rPr>
        <b/>
        <sz val="8"/>
        <color theme="1"/>
        <rFont val="Arial"/>
        <family val="2"/>
        <charset val="238"/>
      </rPr>
      <t xml:space="preserve">
viz. konstrukční výkresy č. 01, 02
grafické řešení viz. layouty panelů</t>
    </r>
  </si>
  <si>
    <r>
      <rPr>
        <b/>
        <sz val="8"/>
        <color theme="1"/>
        <rFont val="Arial"/>
        <family val="2"/>
        <charset val="238"/>
      </rPr>
      <t xml:space="preserve">Označení vstupu
</t>
    </r>
    <r>
      <rPr>
        <sz val="8"/>
        <color theme="1"/>
        <rFont val="Arial"/>
        <family val="2"/>
        <charset val="238"/>
      </rPr>
      <t xml:space="preserve">
</t>
    </r>
    <r>
      <rPr>
        <b/>
        <sz val="8"/>
        <color theme="1"/>
        <rFont val="Arial"/>
        <family val="2"/>
        <charset val="238"/>
      </rPr>
      <t>A) Kovový nosič (corten) - stojan s logem a názvem vyřezávaným laserem,
povrchová úprava: chemická oxidace cortenové oceli až po dosažení rovnoměrného zkorodování povrchu
- součástí je frézovaná kapsa pro vložení vyměnitelného nosiče, včetně přípravy pro kotvení šroubovaným spojem(imbusem) se zapuštěnou hlavou</t>
    </r>
    <r>
      <rPr>
        <sz val="8"/>
        <color theme="1"/>
        <rFont val="Arial"/>
        <family val="2"/>
        <charset val="238"/>
      </rPr>
      <t xml:space="preserve">
vel. 670x2295x tl.18mm
</t>
    </r>
    <r>
      <rPr>
        <b/>
        <sz val="8"/>
        <color theme="1"/>
        <rFont val="Arial"/>
        <family val="2"/>
        <charset val="238"/>
      </rPr>
      <t>B) vyměnitelný kovový  nosič (ALU) zapuštěný do základního panelu s informacemi natištěnými UV tiskem, včetně kotvení šroubovaným spojem (imbusem) se zapuštěnou hlavou
povrchová úprava:
1) lak v imitaci barvy cortenu (hnědá + černá, barevnost ověřit na vzorcích)
2) UV potisk informací, vícevrstvý s bílým potiskem
3) ochranný dvouvrstvý polyuretanový čirý lak proti grafiti</t>
    </r>
    <r>
      <rPr>
        <sz val="8"/>
        <color theme="1"/>
        <rFont val="Arial"/>
        <family val="2"/>
        <charset val="238"/>
      </rPr>
      <t xml:space="preserve">
vel. 630x700 tl. 3mm 
</t>
    </r>
    <r>
      <rPr>
        <b/>
        <sz val="8"/>
        <color theme="1"/>
        <rFont val="Arial"/>
        <family val="2"/>
        <charset val="238"/>
      </rPr>
      <t>C)</t>
    </r>
    <r>
      <rPr>
        <sz val="8"/>
        <color theme="1"/>
        <rFont val="Arial"/>
        <family val="2"/>
        <charset val="238"/>
      </rPr>
      <t xml:space="preserve"> Nerezové kotvení sestavy do betonové patky vč. výztuže 15kg/patka, součástí dodávky je kopletní kotvení chemickými kotvami a šroubovými spoji, včetně přípravy pro připevnění nosiče, patka bedněná, včetně výkopu a obsypu štěrkodrtí 4-8mm(zásyp zhutnit)
</t>
    </r>
    <r>
      <rPr>
        <b/>
        <sz val="8"/>
        <color theme="1"/>
        <rFont val="Arial"/>
        <family val="2"/>
        <charset val="238"/>
      </rPr>
      <t>viz. konstrukční výkresy č. 03,04
grafické řešení viz. layouty panelů
pozn:</t>
    </r>
    <r>
      <rPr>
        <sz val="8"/>
        <color theme="1"/>
        <rFont val="Arial"/>
        <family val="2"/>
        <charset val="238"/>
      </rPr>
      <t xml:space="preserve"> panel "naučná stezka" bude vyroben navíc také jako zkušení prototyp!!</t>
    </r>
    <r>
      <rPr>
        <b/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</si>
  <si>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 xml:space="preserve">Zahradní cedule 
</t>
    </r>
    <r>
      <rPr>
        <sz val="8"/>
        <color theme="1"/>
        <rFont val="Arial"/>
        <family val="2"/>
        <charset val="238"/>
      </rPr>
      <t xml:space="preserve">
</t>
    </r>
    <r>
      <rPr>
        <b/>
        <sz val="8"/>
        <color theme="1"/>
        <rFont val="Arial"/>
        <family val="2"/>
        <charset val="238"/>
      </rPr>
      <t>A) Kovový nosič (corten) - stojan s logem a názvem vyřezávaným laserem,
povrchová úprava: chemická oxidace cortenové oceli až po dosažení rovnoměrného zkorodování povrchu
včetně přípravy pro kotvení šroubovaným spojem(imbusem) se zapuštěnou hlavou</t>
    </r>
    <r>
      <rPr>
        <sz val="8"/>
        <color theme="1"/>
        <rFont val="Arial"/>
        <family val="2"/>
        <charset val="238"/>
      </rPr>
      <t xml:space="preserve">
vel. 670x480x tl.18mm
B) vyměnitelný kovový  nosič (ALU) přišroubovaný k základnímu panelu s informacemi natištěnými UV tiskem, včetně kotvení šroubovaným spojem (imbusem) se zapuštěnou hlavou. vel. 670x280x tl.3mm
povrchová úprava:
1) lak v imitaci barvy cortenu (hnědá + černá, barevnost ověřit na vzorcích)
2) UV potisk informací, vícevrstvý s bílým potiskem
3) ochranný dvouvrstvý polyuretanový čirý lak proti grafiti</t>
    </r>
    <r>
      <rPr>
        <b/>
        <sz val="8"/>
        <color theme="1"/>
        <rFont val="Arial"/>
        <family val="2"/>
        <charset val="238"/>
      </rPr>
      <t xml:space="preserve">
C)</t>
    </r>
    <r>
      <rPr>
        <sz val="8"/>
        <color theme="1"/>
        <rFont val="Arial"/>
        <family val="2"/>
        <charset val="238"/>
      </rPr>
      <t xml:space="preserve"> Nerezové kotvení sestavy do betonové patky vč. výztuže 5kg/patka, součástí dodávky je kopletní kotvení chemickými kotvami a šroubovými spoji, včetně přípravy pro připevnění nosiče, patka bedněná, včetně výkopu a obsypu štěrkodrtí 4-8mm(zásyp zhutnit)
</t>
    </r>
    <r>
      <rPr>
        <b/>
        <sz val="8"/>
        <color theme="1"/>
        <rFont val="Arial"/>
        <family val="2"/>
        <charset val="238"/>
      </rPr>
      <t>viz. konstrukční výkresy č. 07
grafické řešení viz. layouty panelů</t>
    </r>
  </si>
  <si>
    <r>
      <rPr>
        <b/>
        <sz val="8"/>
        <color theme="1"/>
        <rFont val="Arial"/>
        <family val="2"/>
        <charset val="238"/>
      </rPr>
      <t xml:space="preserve">Lesnická cedule
</t>
    </r>
    <r>
      <rPr>
        <sz val="8"/>
        <color theme="1"/>
        <rFont val="Arial"/>
        <family val="2"/>
        <charset val="238"/>
      </rPr>
      <t xml:space="preserve">
</t>
    </r>
    <r>
      <rPr>
        <b/>
        <sz val="8"/>
        <color theme="1"/>
        <rFont val="Arial"/>
        <family val="2"/>
        <charset val="238"/>
      </rPr>
      <t>A) Kovový nosič (corten) - stojan s logem a názvem vyřezávaným laserem,
povrchová úprava: chemická oxidace cortenové oceli až po dosažení rovnoměrného zkorodování povrchu
- součástí je frézovaná kapsa pro vložení vyměnitelného nosiče, včetně přípravy pro kotvení šroubovaným spojem(imbusem) se zapuštěnou hlavou</t>
    </r>
    <r>
      <rPr>
        <sz val="8"/>
        <color theme="1"/>
        <rFont val="Arial"/>
        <family val="2"/>
        <charset val="238"/>
      </rPr>
      <t xml:space="preserve">
vel. 670x2295x tl.18mm
</t>
    </r>
    <r>
      <rPr>
        <b/>
        <sz val="8"/>
        <color theme="1"/>
        <rFont val="Arial"/>
        <family val="2"/>
        <charset val="238"/>
      </rPr>
      <t>B) vyměnitelný kovový  nosič (ALU) zapuštěný do základního panelu s informacemi natištěnými UV tiskem, včetně kotvení šroubovaným spojem (imbusem) se zapuštěnou hlavou
povrchová úprava:
1) lak v imitaci barvy cortenu (hnědá + černá, barevnost ověřit na vzorcích)
2) UV potisk informací, vícevrstvý s bílým potiskem
3) ochranný dvouvrstvý polyuretanový čirý lak proti grafiti</t>
    </r>
    <r>
      <rPr>
        <sz val="8"/>
        <color theme="1"/>
        <rFont val="Arial"/>
        <family val="2"/>
        <charset val="238"/>
      </rPr>
      <t xml:space="preserve">
vel. 630x550 tl. 3mm 
</t>
    </r>
    <r>
      <rPr>
        <b/>
        <sz val="8"/>
        <color theme="1"/>
        <rFont val="Arial"/>
        <family val="2"/>
        <charset val="238"/>
      </rPr>
      <t xml:space="preserve">
C) </t>
    </r>
    <r>
      <rPr>
        <sz val="8"/>
        <color theme="1"/>
        <rFont val="Arial"/>
        <family val="2"/>
        <charset val="238"/>
      </rPr>
      <t xml:space="preserve">Nerezové kotvení sestavy do betonové patky vč. výztuže 15kg/patka, součástí dodávky je kopletní kotvení chemickými kotvami a šroubovými spoji, včetně přípravy pro připevnění nosiče, patka bedněná, včetně výkopu a obsypu štěrkodrtí 4-8mm(zásyp zhutnit)
</t>
    </r>
    <r>
      <rPr>
        <b/>
        <sz val="8"/>
        <color theme="1"/>
        <rFont val="Arial"/>
        <family val="2"/>
        <charset val="238"/>
      </rPr>
      <t>viz. konstrukční výkresy č. 05, 06
grafické řešení viz. layouty panelů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</si>
</sst>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00"/>
  </numFmts>
  <fonts count="33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charset val="238"/>
    </font>
    <font>
      <sz val="8"/>
      <name val="MS Sans Serif"/>
      <family val="2"/>
      <charset val="238"/>
    </font>
    <font>
      <sz val="8"/>
      <name val="MS Sans Serif"/>
      <family val="2"/>
      <charset val="1"/>
    </font>
    <font>
      <i/>
      <sz val="8"/>
      <name val="Arial CE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1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9" fillId="0" borderId="0" applyAlignment="0">
      <protection locked="0"/>
    </xf>
    <xf numFmtId="0" fontId="20" fillId="0" borderId="0">
      <alignment vertical="top" wrapText="1"/>
      <protection locked="0"/>
    </xf>
    <xf numFmtId="0" fontId="9" fillId="0" borderId="0"/>
    <xf numFmtId="0" fontId="24" fillId="0" borderId="0"/>
    <xf numFmtId="0" fontId="19" fillId="0" borderId="0">
      <protection locked="0"/>
    </xf>
    <xf numFmtId="0" fontId="25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3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1" fillId="0" borderId="0" xfId="3" applyFont="1"/>
    <xf numFmtId="0" fontId="11" fillId="0" borderId="0" xfId="3" applyFont="1" applyAlignment="1">
      <alignment horizontal="centerContinuous"/>
    </xf>
    <xf numFmtId="0" fontId="12" fillId="0" borderId="0" xfId="3" applyFont="1" applyAlignment="1">
      <alignment horizontal="centerContinuous"/>
    </xf>
    <xf numFmtId="0" fontId="12" fillId="0" borderId="0" xfId="3" applyFont="1" applyAlignment="1">
      <alignment horizontal="right"/>
    </xf>
    <xf numFmtId="0" fontId="1" fillId="0" borderId="21" xfId="3" applyFont="1" applyBorder="1"/>
    <xf numFmtId="0" fontId="3" fillId="0" borderId="22" xfId="3" applyFont="1" applyBorder="1" applyAlignment="1">
      <alignment horizontal="right"/>
    </xf>
    <xf numFmtId="0" fontId="1" fillId="0" borderId="24" xfId="3" applyFont="1" applyBorder="1"/>
    <xf numFmtId="0" fontId="1" fillId="0" borderId="0" xfId="3" applyFont="1" applyAlignment="1">
      <alignment horizontal="right"/>
    </xf>
    <xf numFmtId="0" fontId="7" fillId="0" borderId="15" xfId="3" applyFont="1" applyBorder="1" applyAlignment="1">
      <alignment horizontal="center"/>
    </xf>
    <xf numFmtId="49" fontId="7" fillId="0" borderId="15" xfId="3" applyNumberFormat="1" applyFont="1" applyBorder="1" applyAlignment="1">
      <alignment horizontal="left"/>
    </xf>
    <xf numFmtId="0" fontId="1" fillId="0" borderId="2" xfId="3" applyFont="1" applyBorder="1" applyAlignment="1">
      <alignment horizontal="center"/>
    </xf>
    <xf numFmtId="0" fontId="1" fillId="0" borderId="2" xfId="3" applyNumberFormat="1" applyFont="1" applyBorder="1" applyAlignment="1">
      <alignment horizontal="right"/>
    </xf>
    <xf numFmtId="0" fontId="1" fillId="0" borderId="6" xfId="3" applyNumberFormat="1" applyFont="1" applyFill="1" applyBorder="1"/>
    <xf numFmtId="0" fontId="1" fillId="0" borderId="14" xfId="3" applyNumberFormat="1" applyFont="1" applyFill="1" applyBorder="1"/>
    <xf numFmtId="0" fontId="1" fillId="0" borderId="6" xfId="3" applyFont="1" applyFill="1" applyBorder="1"/>
    <xf numFmtId="0" fontId="13" fillId="0" borderId="0" xfId="3" applyFont="1"/>
    <xf numFmtId="166" fontId="8" fillId="0" borderId="13" xfId="3" applyNumberFormat="1" applyFont="1" applyBorder="1"/>
    <xf numFmtId="4" fontId="8" fillId="0" borderId="14" xfId="3" applyNumberFormat="1" applyFont="1" applyBorder="1"/>
    <xf numFmtId="0" fontId="14" fillId="0" borderId="0" xfId="3" applyFont="1" applyAlignment="1">
      <alignment wrapText="1"/>
    </xf>
    <xf numFmtId="0" fontId="1" fillId="0" borderId="0" xfId="3" applyFont="1" applyBorder="1"/>
    <xf numFmtId="49" fontId="15" fillId="2" borderId="12" xfId="3" applyNumberFormat="1" applyFont="1" applyFill="1" applyBorder="1" applyAlignment="1">
      <alignment horizontal="left"/>
    </xf>
    <xf numFmtId="0" fontId="1" fillId="2" borderId="2" xfId="3" applyFont="1" applyFill="1" applyBorder="1" applyAlignment="1">
      <alignment horizontal="center"/>
    </xf>
    <xf numFmtId="4" fontId="1" fillId="2" borderId="2" xfId="3" applyNumberFormat="1" applyFont="1" applyFill="1" applyBorder="1" applyAlignment="1">
      <alignment horizontal="right"/>
    </xf>
    <xf numFmtId="0" fontId="1" fillId="2" borderId="2" xfId="3" applyFont="1" applyFill="1" applyBorder="1"/>
    <xf numFmtId="4" fontId="7" fillId="2" borderId="3" xfId="3" applyNumberFormat="1" applyFont="1" applyFill="1" applyBorder="1"/>
    <xf numFmtId="3" fontId="1" fillId="0" borderId="0" xfId="3" applyNumberFormat="1" applyFont="1"/>
    <xf numFmtId="0" fontId="16" fillId="0" borderId="0" xfId="3" applyFont="1" applyAlignment="1"/>
    <xf numFmtId="0" fontId="17" fillId="0" borderId="0" xfId="3" applyFont="1" applyBorder="1"/>
    <xf numFmtId="3" fontId="17" fillId="0" borderId="0" xfId="3" applyNumberFormat="1" applyFont="1" applyBorder="1" applyAlignment="1">
      <alignment horizontal="right"/>
    </xf>
    <xf numFmtId="0" fontId="16" fillId="0" borderId="0" xfId="3" applyFont="1" applyBorder="1" applyAlignment="1"/>
    <xf numFmtId="0" fontId="1" fillId="0" borderId="0" xfId="3" applyFont="1" applyBorder="1" applyAlignment="1">
      <alignment horizontal="right"/>
    </xf>
    <xf numFmtId="49" fontId="3" fillId="0" borderId="4" xfId="3" applyNumberFormat="1" applyFont="1" applyBorder="1"/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3" fontId="4" fillId="5" borderId="26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top" wrapText="1"/>
    </xf>
    <xf numFmtId="0" fontId="4" fillId="4" borderId="20" xfId="0" applyFont="1" applyFill="1" applyBorder="1" applyAlignment="1">
      <alignment vertical="center"/>
    </xf>
    <xf numFmtId="3" fontId="4" fillId="5" borderId="16" xfId="0" applyNumberFormat="1" applyFont="1" applyFill="1" applyBorder="1" applyAlignment="1">
      <alignment horizontal="right" vertical="center"/>
    </xf>
    <xf numFmtId="3" fontId="4" fillId="4" borderId="20" xfId="0" applyNumberFormat="1" applyFont="1" applyFill="1" applyBorder="1" applyAlignment="1">
      <alignment horizontal="right" vertical="center"/>
    </xf>
    <xf numFmtId="3" fontId="4" fillId="4" borderId="19" xfId="0" applyNumberFormat="1" applyFont="1" applyFill="1" applyBorder="1" applyAlignment="1">
      <alignment horizontal="right" vertical="center"/>
    </xf>
    <xf numFmtId="165" fontId="4" fillId="4" borderId="16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5" fontId="1" fillId="0" borderId="12" xfId="0" applyNumberFormat="1" applyFont="1" applyBorder="1"/>
    <xf numFmtId="3" fontId="4" fillId="4" borderId="2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/>
    </xf>
    <xf numFmtId="49" fontId="4" fillId="4" borderId="18" xfId="0" applyNumberFormat="1" applyFont="1" applyFill="1" applyBorder="1" applyAlignment="1">
      <alignment horizontal="left" vertical="center"/>
    </xf>
    <xf numFmtId="0" fontId="4" fillId="4" borderId="18" xfId="0" applyFont="1" applyFill="1" applyBorder="1" applyAlignment="1">
      <alignment vertical="center"/>
    </xf>
    <xf numFmtId="164" fontId="3" fillId="4" borderId="19" xfId="0" applyNumberFormat="1" applyFont="1" applyFill="1" applyBorder="1"/>
    <xf numFmtId="0" fontId="7" fillId="0" borderId="0" xfId="0" applyFont="1" applyAlignment="1">
      <alignment horizontal="center"/>
    </xf>
    <xf numFmtId="0" fontId="23" fillId="3" borderId="0" xfId="0" applyFont="1" applyFill="1" applyAlignment="1">
      <alignment horizontal="left"/>
    </xf>
    <xf numFmtId="0" fontId="1" fillId="7" borderId="0" xfId="0" applyFont="1" applyFill="1" applyAlignment="1"/>
    <xf numFmtId="49" fontId="29" fillId="2" borderId="12" xfId="3" applyNumberFormat="1" applyFont="1" applyFill="1" applyBorder="1" applyAlignment="1">
      <alignment vertical="center"/>
    </xf>
    <xf numFmtId="0" fontId="29" fillId="2" borderId="3" xfId="3" applyFont="1" applyFill="1" applyBorder="1" applyAlignment="1">
      <alignment horizontal="center" vertical="center"/>
    </xf>
    <xf numFmtId="0" fontId="29" fillId="2" borderId="3" xfId="3" applyNumberFormat="1" applyFont="1" applyFill="1" applyBorder="1" applyAlignment="1">
      <alignment horizontal="center" vertical="center"/>
    </xf>
    <xf numFmtId="0" fontId="29" fillId="2" borderId="12" xfId="3" applyFont="1" applyFill="1" applyBorder="1" applyAlignment="1">
      <alignment horizontal="center" vertical="center"/>
    </xf>
    <xf numFmtId="0" fontId="30" fillId="2" borderId="12" xfId="3" applyFont="1" applyFill="1" applyBorder="1" applyAlignment="1">
      <alignment horizontal="center" vertical="center" wrapText="1"/>
    </xf>
    <xf numFmtId="0" fontId="29" fillId="2" borderId="3" xfId="3" applyFont="1" applyFill="1" applyBorder="1" applyAlignment="1">
      <alignment horizontal="center" vertical="center" wrapText="1"/>
    </xf>
    <xf numFmtId="0" fontId="27" fillId="0" borderId="13" xfId="3" applyFont="1" applyBorder="1" applyAlignment="1">
      <alignment horizontal="left" vertical="center" wrapText="1"/>
    </xf>
    <xf numFmtId="49" fontId="8" fillId="0" borderId="13" xfId="3" applyNumberFormat="1" applyFont="1" applyBorder="1" applyAlignment="1">
      <alignment horizontal="center" vertical="center"/>
    </xf>
    <xf numFmtId="0" fontId="12" fillId="0" borderId="0" xfId="3" applyFont="1" applyAlignment="1">
      <alignment horizontal="left"/>
    </xf>
    <xf numFmtId="49" fontId="7" fillId="0" borderId="21" xfId="3" applyNumberFormat="1" applyFont="1" applyBorder="1" applyAlignment="1">
      <alignment horizontal="left"/>
    </xf>
    <xf numFmtId="49" fontId="26" fillId="0" borderId="24" xfId="3" applyNumberFormat="1" applyFont="1" applyBorder="1" applyAlignment="1">
      <alignment horizontal="left"/>
    </xf>
    <xf numFmtId="0" fontId="1" fillId="0" borderId="0" xfId="3" applyFont="1" applyAlignment="1">
      <alignment horizontal="left"/>
    </xf>
    <xf numFmtId="0" fontId="29" fillId="2" borderId="3" xfId="3" applyFont="1" applyFill="1" applyBorder="1" applyAlignment="1">
      <alignment horizontal="left" vertical="center"/>
    </xf>
    <xf numFmtId="0" fontId="7" fillId="0" borderId="1" xfId="3" applyFont="1" applyBorder="1" applyAlignment="1">
      <alignment horizontal="left"/>
    </xf>
    <xf numFmtId="0" fontId="15" fillId="2" borderId="1" xfId="3" applyFont="1" applyFill="1" applyBorder="1" applyAlignment="1">
      <alignment horizontal="left"/>
    </xf>
    <xf numFmtId="0" fontId="1" fillId="0" borderId="0" xfId="3" applyFont="1" applyBorder="1" applyAlignment="1">
      <alignment horizontal="left"/>
    </xf>
    <xf numFmtId="0" fontId="17" fillId="0" borderId="0" xfId="3" applyFont="1" applyBorder="1" applyAlignment="1">
      <alignment horizontal="left"/>
    </xf>
    <xf numFmtId="0" fontId="7" fillId="0" borderId="0" xfId="3" applyFont="1"/>
    <xf numFmtId="0" fontId="4" fillId="0" borderId="0" xfId="3" applyFont="1"/>
    <xf numFmtId="0" fontId="31" fillId="0" borderId="13" xfId="3" applyFont="1" applyBorder="1" applyAlignment="1">
      <alignment horizontal="center" vertical="center"/>
    </xf>
    <xf numFmtId="0" fontId="7" fillId="2" borderId="12" xfId="3" applyFont="1" applyFill="1" applyBorder="1" applyAlignment="1">
      <alignment horizontal="center"/>
    </xf>
    <xf numFmtId="0" fontId="7" fillId="0" borderId="0" xfId="3" applyFont="1" applyBorder="1"/>
    <xf numFmtId="0" fontId="32" fillId="0" borderId="0" xfId="3" applyFont="1" applyAlignment="1"/>
    <xf numFmtId="0" fontId="32" fillId="0" borderId="0" xfId="3" applyFont="1" applyBorder="1" applyAlignment="1"/>
    <xf numFmtId="0" fontId="12" fillId="0" borderId="0" xfId="3" applyFont="1" applyAlignment="1">
      <alignment horizontal="center" vertical="center"/>
    </xf>
    <xf numFmtId="49" fontId="1" fillId="0" borderId="21" xfId="3" applyNumberFormat="1" applyFont="1" applyBorder="1" applyAlignment="1">
      <alignment horizontal="center" vertical="center"/>
    </xf>
    <xf numFmtId="0" fontId="1" fillId="0" borderId="23" xfId="3" applyFon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2" xfId="3" applyNumberFormat="1" applyFont="1" applyBorder="1" applyAlignment="1">
      <alignment horizontal="center" vertical="center"/>
    </xf>
    <xf numFmtId="0" fontId="1" fillId="0" borderId="3" xfId="3" applyNumberFormat="1" applyFont="1" applyBorder="1" applyAlignment="1">
      <alignment horizontal="center" vertical="center"/>
    </xf>
    <xf numFmtId="4" fontId="1" fillId="8" borderId="3" xfId="3" applyNumberFormat="1" applyFont="1" applyFill="1" applyBorder="1" applyAlignment="1">
      <alignment horizontal="center" vertical="center"/>
    </xf>
    <xf numFmtId="4" fontId="1" fillId="0" borderId="0" xfId="3" applyNumberFormat="1" applyFont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4" fontId="17" fillId="0" borderId="0" xfId="3" applyNumberFormat="1" applyFont="1" applyBorder="1" applyAlignment="1">
      <alignment horizontal="center" vertical="center"/>
    </xf>
    <xf numFmtId="49" fontId="5" fillId="0" borderId="13" xfId="3" applyNumberFormat="1" applyFont="1" applyBorder="1" applyAlignment="1">
      <alignment horizontal="center" vertical="center" shrinkToFit="1"/>
    </xf>
    <xf numFmtId="4" fontId="5" fillId="0" borderId="13" xfId="3" applyNumberFormat="1" applyFont="1" applyFill="1" applyBorder="1" applyAlignment="1">
      <alignment horizontal="center" vertical="center"/>
    </xf>
    <xf numFmtId="4" fontId="5" fillId="9" borderId="13" xfId="3" applyNumberFormat="1" applyFont="1" applyFill="1" applyBorder="1" applyAlignment="1" applyProtection="1">
      <alignment horizontal="center" vertical="center"/>
      <protection locked="0"/>
    </xf>
    <xf numFmtId="4" fontId="5" fillId="0" borderId="13" xfId="3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3" fillId="0" borderId="1" xfId="0" applyFont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5" borderId="10" xfId="0" applyNumberFormat="1" applyFont="1" applyFill="1" applyBorder="1" applyAlignment="1">
      <alignment horizontal="right" vertical="center"/>
    </xf>
    <xf numFmtId="4" fontId="1" fillId="5" borderId="17" xfId="0" applyNumberFormat="1" applyFont="1" applyFill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1" fillId="0" borderId="28" xfId="3" applyFont="1" applyBorder="1" applyAlignment="1">
      <alignment horizontal="center"/>
    </xf>
    <xf numFmtId="0" fontId="1" fillId="0" borderId="29" xfId="3" applyFont="1" applyBorder="1" applyAlignment="1">
      <alignment horizontal="center"/>
    </xf>
    <xf numFmtId="49" fontId="1" fillId="0" borderId="30" xfId="3" applyNumberFormat="1" applyFont="1" applyBorder="1" applyAlignment="1">
      <alignment horizontal="center"/>
    </xf>
    <xf numFmtId="0" fontId="1" fillId="0" borderId="31" xfId="3" applyFont="1" applyBorder="1" applyAlignment="1">
      <alignment horizontal="center"/>
    </xf>
    <xf numFmtId="0" fontId="1" fillId="0" borderId="32" xfId="3" applyFont="1" applyBorder="1" applyAlignment="1">
      <alignment horizontal="center" shrinkToFit="1"/>
    </xf>
    <xf numFmtId="0" fontId="1" fillId="0" borderId="24" xfId="3" applyFont="1" applyBorder="1" applyAlignment="1">
      <alignment horizontal="center" shrinkToFit="1"/>
    </xf>
    <xf numFmtId="0" fontId="1" fillId="0" borderId="33" xfId="3" applyFont="1" applyBorder="1" applyAlignment="1">
      <alignment horizontal="center" shrinkToFit="1"/>
    </xf>
    <xf numFmtId="0" fontId="8" fillId="0" borderId="34" xfId="6" applyFont="1" applyBorder="1" applyAlignment="1">
      <alignment horizontal="left" vertical="top" wrapText="1"/>
    </xf>
  </cellXfs>
  <cellStyles count="7">
    <cellStyle name="Normální" xfId="0" builtinId="0"/>
    <cellStyle name="normální 2" xfId="1"/>
    <cellStyle name="normální 2 2" xfId="5"/>
    <cellStyle name="Normální 3" xfId="4"/>
    <cellStyle name="Normální 9" xfId="2"/>
    <cellStyle name="normální_POL.XLS" xfId="3"/>
    <cellStyle name="normální_POL.XLS 2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66"/>
  <sheetViews>
    <sheetView showGridLines="0" topLeftCell="B13" zoomScale="89" zoomScaleNormal="89" zoomScaleSheetLayoutView="75" workbookViewId="0">
      <selection activeCell="N35" sqref="N35"/>
    </sheetView>
  </sheetViews>
  <sheetFormatPr defaultRowHeight="12.75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/>
    <row r="2" spans="2:15" ht="17.25" customHeight="1">
      <c r="B2" s="3"/>
      <c r="C2" s="125" t="s">
        <v>1</v>
      </c>
      <c r="E2" s="5"/>
      <c r="F2" s="4"/>
      <c r="G2" s="6"/>
      <c r="H2" s="7" t="s">
        <v>30</v>
      </c>
      <c r="I2" s="2" t="s">
        <v>81</v>
      </c>
      <c r="K2" s="3"/>
    </row>
    <row r="3" spans="2:15" ht="14.25" customHeight="1">
      <c r="C3" s="9"/>
      <c r="D3" s="10" t="s">
        <v>31</v>
      </c>
      <c r="I3" s="126" t="s">
        <v>82</v>
      </c>
    </row>
    <row r="4" spans="2:15" ht="4.5" customHeight="1"/>
    <row r="5" spans="2:15" ht="13.5" customHeight="1">
      <c r="C5" s="11" t="s">
        <v>32</v>
      </c>
      <c r="D5" s="12" t="s">
        <v>83</v>
      </c>
      <c r="E5" s="13" t="s">
        <v>84</v>
      </c>
      <c r="F5" s="14"/>
      <c r="G5" s="15"/>
      <c r="H5" s="14"/>
      <c r="I5" s="15"/>
      <c r="O5" s="8"/>
    </row>
    <row r="7" spans="2:15">
      <c r="C7" s="16" t="s">
        <v>33</v>
      </c>
      <c r="D7" s="107" t="s">
        <v>85</v>
      </c>
      <c r="H7" s="18" t="s">
        <v>34</v>
      </c>
      <c r="I7" s="2">
        <v>2746046</v>
      </c>
      <c r="J7" s="17"/>
      <c r="K7" s="17"/>
    </row>
    <row r="8" spans="2:15">
      <c r="D8" s="108" t="s">
        <v>86</v>
      </c>
      <c r="H8" s="18" t="s">
        <v>35</v>
      </c>
      <c r="I8" s="2" t="s">
        <v>71</v>
      </c>
      <c r="J8" s="17"/>
      <c r="K8" s="17"/>
    </row>
    <row r="9" spans="2:15">
      <c r="C9" s="18"/>
      <c r="D9" s="108" t="s">
        <v>87</v>
      </c>
      <c r="H9" s="18"/>
      <c r="J9" s="17"/>
    </row>
    <row r="10" spans="2:15">
      <c r="H10" s="18"/>
      <c r="J10" s="17"/>
    </row>
    <row r="11" spans="2:15" ht="12.75" customHeight="1">
      <c r="B11" s="169" t="s">
        <v>69</v>
      </c>
      <c r="C11" s="170"/>
      <c r="D11" s="108" t="s">
        <v>77</v>
      </c>
      <c r="H11" s="18" t="s">
        <v>34</v>
      </c>
      <c r="I11" s="2">
        <v>27074153</v>
      </c>
      <c r="J11" s="17"/>
      <c r="K11" s="17"/>
    </row>
    <row r="12" spans="2:15">
      <c r="B12" s="170"/>
      <c r="C12" s="170"/>
      <c r="D12" s="108" t="s">
        <v>78</v>
      </c>
      <c r="H12" s="18" t="s">
        <v>35</v>
      </c>
      <c r="I12" s="2" t="s">
        <v>70</v>
      </c>
      <c r="J12" s="17"/>
      <c r="K12" s="17"/>
    </row>
    <row r="13" spans="2:15" ht="12" customHeight="1">
      <c r="C13" s="18"/>
      <c r="D13" s="108" t="s">
        <v>79</v>
      </c>
      <c r="J13" s="18"/>
    </row>
    <row r="14" spans="2:15" ht="24.75" customHeight="1">
      <c r="C14" s="124" t="s">
        <v>2</v>
      </c>
      <c r="H14" s="18" t="s">
        <v>34</v>
      </c>
      <c r="J14" s="18"/>
    </row>
    <row r="15" spans="2:15" ht="12.75" customHeight="1">
      <c r="H15" s="18" t="s">
        <v>35</v>
      </c>
      <c r="J15" s="18"/>
    </row>
    <row r="16" spans="2:15" ht="28.5" customHeight="1">
      <c r="C16" s="19"/>
      <c r="H16" s="19"/>
    </row>
    <row r="17" spans="2:12" ht="25.5" customHeight="1"/>
    <row r="18" spans="2:12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36</v>
      </c>
      <c r="K18" s="27"/>
    </row>
    <row r="19" spans="2:12" ht="15" customHeight="1">
      <c r="B19" s="28" t="s">
        <v>37</v>
      </c>
      <c r="C19" s="29"/>
      <c r="D19" s="30">
        <v>15</v>
      </c>
      <c r="E19" s="31" t="s">
        <v>38</v>
      </c>
      <c r="F19" s="32"/>
      <c r="G19" s="33"/>
      <c r="H19" s="33"/>
      <c r="I19" s="180">
        <f>ROUND(G32,0)</f>
        <v>0</v>
      </c>
      <c r="J19" s="181"/>
      <c r="K19" s="34"/>
    </row>
    <row r="20" spans="2:12" ht="13.5" thickBot="1">
      <c r="B20" s="28" t="s">
        <v>39</v>
      </c>
      <c r="C20" s="29"/>
      <c r="D20" s="30">
        <f>SazbaDPH1</f>
        <v>15</v>
      </c>
      <c r="E20" s="31" t="s">
        <v>38</v>
      </c>
      <c r="F20" s="35"/>
      <c r="G20" s="36"/>
      <c r="H20" s="36"/>
      <c r="I20" s="182">
        <f>ROUND(I19*D20/100,0)</f>
        <v>0</v>
      </c>
      <c r="J20" s="183"/>
      <c r="K20" s="34"/>
    </row>
    <row r="21" spans="2:12" ht="13.5" thickBot="1">
      <c r="B21" s="28" t="s">
        <v>37</v>
      </c>
      <c r="C21" s="29"/>
      <c r="D21" s="30">
        <v>21</v>
      </c>
      <c r="E21" s="31" t="s">
        <v>38</v>
      </c>
      <c r="F21" s="35"/>
      <c r="G21" s="36"/>
      <c r="H21" s="36"/>
      <c r="I21" s="184" t="e">
        <f>ROUND(H32,0)</f>
        <v>#REF!</v>
      </c>
      <c r="J21" s="185"/>
      <c r="K21" s="34"/>
    </row>
    <row r="22" spans="2:12" ht="13.5" thickBot="1">
      <c r="B22" s="28" t="s">
        <v>39</v>
      </c>
      <c r="C22" s="29"/>
      <c r="D22" s="30">
        <f>SazbaDPH2</f>
        <v>21</v>
      </c>
      <c r="E22" s="31" t="s">
        <v>38</v>
      </c>
      <c r="F22" s="37"/>
      <c r="G22" s="38"/>
      <c r="H22" s="38"/>
      <c r="I22" s="186" t="e">
        <f>ROUND(I21*D21/100,0)</f>
        <v>#REF!</v>
      </c>
      <c r="J22" s="187"/>
      <c r="K22" s="34"/>
    </row>
    <row r="23" spans="2:12" ht="16.5" thickBot="1">
      <c r="B23" s="39" t="s">
        <v>40</v>
      </c>
      <c r="C23" s="40"/>
      <c r="D23" s="40"/>
      <c r="E23" s="41"/>
      <c r="F23" s="42"/>
      <c r="G23" s="43"/>
      <c r="H23" s="43"/>
      <c r="I23" s="178" t="e">
        <f>SUM(I19:I22)</f>
        <v>#REF!</v>
      </c>
      <c r="J23" s="179"/>
      <c r="K23" s="44"/>
    </row>
    <row r="25" spans="2:12" ht="27.75" customHeight="1"/>
    <row r="26" spans="2:12" ht="1.5" customHeight="1"/>
    <row r="27" spans="2:12" ht="15.75" customHeight="1">
      <c r="B27" s="13" t="s">
        <v>41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19.5" customHeight="1">
      <c r="L28" s="46"/>
    </row>
    <row r="29" spans="2:12" ht="24.75" customHeight="1">
      <c r="B29" s="47" t="s">
        <v>42</v>
      </c>
      <c r="C29" s="48"/>
      <c r="D29" s="48"/>
      <c r="E29" s="49"/>
      <c r="F29" s="50" t="s">
        <v>43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44</v>
      </c>
      <c r="J29" s="50" t="s">
        <v>38</v>
      </c>
    </row>
    <row r="30" spans="2:12" ht="35.25" customHeight="1">
      <c r="B30" s="74" t="s">
        <v>63</v>
      </c>
      <c r="C30" s="176" t="s">
        <v>68</v>
      </c>
      <c r="D30" s="177"/>
      <c r="E30" s="177"/>
      <c r="F30" s="116" t="e">
        <f>G30+H30+I30</f>
        <v>#REF!</v>
      </c>
      <c r="G30" s="117">
        <v>0</v>
      </c>
      <c r="H30" s="117" t="e">
        <f>H39</f>
        <v>#REF!</v>
      </c>
      <c r="I30" s="117" t="e">
        <f t="shared" ref="I30:I31" si="0">(G30*SazbaDPH1)/100+(H30*SazbaDPH2)/100</f>
        <v>#REF!</v>
      </c>
      <c r="J30" s="118" t="e">
        <f t="shared" ref="J30:J31" si="1">IF(CelkemObjekty=0,"",F30/CelkemObjekty*100)</f>
        <v>#REF!</v>
      </c>
    </row>
    <row r="31" spans="2:12" ht="13.5" thickBot="1">
      <c r="B31" s="74" t="s">
        <v>18</v>
      </c>
      <c r="C31" s="173" t="s">
        <v>19</v>
      </c>
      <c r="D31" s="174"/>
      <c r="E31" s="175"/>
      <c r="F31" s="116" t="e">
        <f t="shared" ref="F31" si="2">G31+H31+I31</f>
        <v>#REF!</v>
      </c>
      <c r="G31" s="117">
        <v>0</v>
      </c>
      <c r="H31" s="117" t="e">
        <f>H54+H55+H56</f>
        <v>#REF!</v>
      </c>
      <c r="I31" s="117" t="e">
        <f t="shared" si="0"/>
        <v>#REF!</v>
      </c>
      <c r="J31" s="118" t="e">
        <f t="shared" si="1"/>
        <v>#REF!</v>
      </c>
    </row>
    <row r="32" spans="2:12" ht="17.25" customHeight="1" thickBot="1">
      <c r="B32" s="111" t="s">
        <v>45</v>
      </c>
      <c r="C32" s="121"/>
      <c r="D32" s="122"/>
      <c r="E32" s="123"/>
      <c r="F32" s="112" t="e">
        <f>SUM(F30:F31)</f>
        <v>#REF!</v>
      </c>
      <c r="G32" s="113">
        <f>SUM(G30:G31)</f>
        <v>0</v>
      </c>
      <c r="H32" s="109" t="e">
        <f>SUM(H30:H31)</f>
        <v>#REF!</v>
      </c>
      <c r="I32" s="114" t="e">
        <f>SUM(I30:I31)</f>
        <v>#REF!</v>
      </c>
      <c r="J32" s="115" t="e">
        <f>IF(CelkemObjekty=0,"",F32/CelkemObjekty*100)</f>
        <v>#REF!</v>
      </c>
    </row>
    <row r="33" spans="2:11" ht="19.5" customHeight="1">
      <c r="B33" s="68"/>
      <c r="C33" s="68"/>
      <c r="D33" s="68"/>
      <c r="E33" s="68"/>
      <c r="F33" s="68"/>
      <c r="G33" s="68"/>
      <c r="H33" s="110"/>
      <c r="I33" s="68"/>
      <c r="J33" s="68"/>
      <c r="K33" s="68"/>
    </row>
    <row r="34" spans="2:11" ht="18.75" customHeight="1">
      <c r="B34" s="171" t="s">
        <v>0</v>
      </c>
      <c r="C34" s="172"/>
      <c r="D34" s="172"/>
      <c r="E34" s="172"/>
      <c r="F34" s="172"/>
      <c r="G34" s="172"/>
      <c r="H34" s="172"/>
      <c r="I34" s="172"/>
      <c r="J34" s="172"/>
      <c r="K34" s="68"/>
    </row>
    <row r="35" spans="2:11" ht="174" customHeight="1">
      <c r="B35" s="172"/>
      <c r="C35" s="172"/>
      <c r="D35" s="172"/>
      <c r="E35" s="172"/>
      <c r="F35" s="172"/>
      <c r="G35" s="172"/>
      <c r="H35" s="172"/>
      <c r="I35" s="172"/>
      <c r="J35" s="172"/>
      <c r="K35" s="68"/>
    </row>
    <row r="36" spans="2:11" ht="18">
      <c r="B36" s="13" t="s">
        <v>46</v>
      </c>
      <c r="C36" s="45"/>
      <c r="D36" s="45"/>
      <c r="E36" s="45"/>
      <c r="F36" s="45"/>
      <c r="G36" s="45"/>
      <c r="H36" s="45"/>
      <c r="I36" s="45"/>
      <c r="J36" s="45"/>
      <c r="K36" s="68"/>
    </row>
    <row r="37" spans="2:11" ht="38.25" customHeight="1">
      <c r="K37" s="68"/>
    </row>
    <row r="38" spans="2:11" ht="25.5">
      <c r="B38" s="69" t="s">
        <v>47</v>
      </c>
      <c r="C38" s="70" t="s">
        <v>48</v>
      </c>
      <c r="D38" s="48"/>
      <c r="E38" s="49"/>
      <c r="F38" s="50" t="s">
        <v>43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44</v>
      </c>
      <c r="J38" s="50" t="s">
        <v>38</v>
      </c>
    </row>
    <row r="39" spans="2:11" ht="42" customHeight="1">
      <c r="B39" s="71" t="s">
        <v>63</v>
      </c>
      <c r="C39" s="166" t="s">
        <v>67</v>
      </c>
      <c r="D39" s="167"/>
      <c r="E39" s="168"/>
      <c r="F39" s="52" t="e">
        <f>G39+H39+I39</f>
        <v>#REF!</v>
      </c>
      <c r="G39" s="53">
        <v>0</v>
      </c>
      <c r="H39" s="54" t="e">
        <f>#REF!</f>
        <v>#REF!</v>
      </c>
      <c r="I39" s="60" t="e">
        <f t="shared" ref="I39:I62" si="3">(G39*SazbaDPH1)/100+(H39*SazbaDPH2)/100</f>
        <v>#REF!</v>
      </c>
      <c r="J39" s="55" t="e">
        <f t="shared" ref="J39:J62" si="4">IF(CelkemObjekty=0,"",F39/CelkemObjekty*100)</f>
        <v>#REF!</v>
      </c>
    </row>
    <row r="40" spans="2:11">
      <c r="B40" s="72" t="s">
        <v>3</v>
      </c>
      <c r="C40" s="73" t="s">
        <v>4</v>
      </c>
      <c r="D40" s="57"/>
      <c r="E40" s="58"/>
      <c r="F40" s="59" t="e">
        <f t="shared" ref="F40:F62" si="5">G40+H40+I40</f>
        <v>#REF!</v>
      </c>
      <c r="G40" s="60">
        <v>0</v>
      </c>
      <c r="H40" s="61" t="e">
        <f>#REF!</f>
        <v>#REF!</v>
      </c>
      <c r="I40" s="60" t="e">
        <f t="shared" si="3"/>
        <v>#REF!</v>
      </c>
      <c r="J40" s="55" t="e">
        <f t="shared" si="4"/>
        <v>#REF!</v>
      </c>
    </row>
    <row r="41" spans="2:11">
      <c r="B41" s="72" t="s">
        <v>3</v>
      </c>
      <c r="C41" s="73" t="s">
        <v>5</v>
      </c>
      <c r="D41" s="57"/>
      <c r="E41" s="58"/>
      <c r="F41" s="59" t="e">
        <f t="shared" si="5"/>
        <v>#REF!</v>
      </c>
      <c r="G41" s="60">
        <v>0</v>
      </c>
      <c r="H41" s="61" t="e">
        <f>#REF!</f>
        <v>#REF!</v>
      </c>
      <c r="I41" s="60" t="e">
        <f t="shared" si="3"/>
        <v>#REF!</v>
      </c>
      <c r="J41" s="55" t="e">
        <f t="shared" si="4"/>
        <v>#REF!</v>
      </c>
    </row>
    <row r="42" spans="2:11">
      <c r="B42" s="72" t="s">
        <v>3</v>
      </c>
      <c r="C42" s="73" t="s">
        <v>80</v>
      </c>
      <c r="D42" s="57"/>
      <c r="E42" s="58"/>
      <c r="F42" s="59" t="e">
        <f t="shared" si="5"/>
        <v>#REF!</v>
      </c>
      <c r="G42" s="60">
        <v>0</v>
      </c>
      <c r="H42" s="61" t="e">
        <f>#REF!</f>
        <v>#REF!</v>
      </c>
      <c r="I42" s="60" t="e">
        <f t="shared" si="3"/>
        <v>#REF!</v>
      </c>
      <c r="J42" s="55" t="e">
        <f t="shared" si="4"/>
        <v>#REF!</v>
      </c>
    </row>
    <row r="43" spans="2:11">
      <c r="B43" s="72" t="s">
        <v>3</v>
      </c>
      <c r="C43" s="73" t="s">
        <v>6</v>
      </c>
      <c r="D43" s="57"/>
      <c r="E43" s="58"/>
      <c r="F43" s="59" t="e">
        <f t="shared" si="5"/>
        <v>#REF!</v>
      </c>
      <c r="G43" s="60">
        <v>0</v>
      </c>
      <c r="H43" s="61" t="e">
        <f>#REF!</f>
        <v>#REF!</v>
      </c>
      <c r="I43" s="60" t="e">
        <f t="shared" si="3"/>
        <v>#REF!</v>
      </c>
      <c r="J43" s="55" t="e">
        <f t="shared" si="4"/>
        <v>#REF!</v>
      </c>
    </row>
    <row r="44" spans="2:11">
      <c r="B44" s="72" t="s">
        <v>7</v>
      </c>
      <c r="C44" s="73" t="s">
        <v>8</v>
      </c>
      <c r="D44" s="57"/>
      <c r="E44" s="58"/>
      <c r="F44" s="59" t="e">
        <f t="shared" si="5"/>
        <v>#REF!</v>
      </c>
      <c r="G44" s="60">
        <v>0</v>
      </c>
      <c r="H44" s="61" t="e">
        <f>#REF!</f>
        <v>#REF!</v>
      </c>
      <c r="I44" s="60" t="e">
        <f t="shared" si="3"/>
        <v>#REF!</v>
      </c>
      <c r="J44" s="55" t="e">
        <f t="shared" si="4"/>
        <v>#REF!</v>
      </c>
    </row>
    <row r="45" spans="2:11">
      <c r="B45" s="72" t="s">
        <v>9</v>
      </c>
      <c r="C45" s="73" t="s">
        <v>65</v>
      </c>
      <c r="D45" s="57"/>
      <c r="E45" s="58"/>
      <c r="F45" s="59" t="e">
        <f t="shared" si="5"/>
        <v>#REF!</v>
      </c>
      <c r="G45" s="60">
        <v>0</v>
      </c>
      <c r="H45" s="61" t="e">
        <f>#REF!</f>
        <v>#REF!</v>
      </c>
      <c r="I45" s="60" t="e">
        <f t="shared" si="3"/>
        <v>#REF!</v>
      </c>
      <c r="J45" s="55" t="e">
        <f t="shared" si="4"/>
        <v>#REF!</v>
      </c>
    </row>
    <row r="46" spans="2:11">
      <c r="B46" s="72" t="s">
        <v>9</v>
      </c>
      <c r="C46" s="73" t="s">
        <v>12</v>
      </c>
      <c r="D46" s="57"/>
      <c r="E46" s="58"/>
      <c r="F46" s="59" t="e">
        <f t="shared" si="5"/>
        <v>#REF!</v>
      </c>
      <c r="G46" s="60">
        <v>0</v>
      </c>
      <c r="H46" s="61" t="e">
        <f>#REF!</f>
        <v>#REF!</v>
      </c>
      <c r="I46" s="60" t="e">
        <f t="shared" si="3"/>
        <v>#REF!</v>
      </c>
      <c r="J46" s="55" t="e">
        <f t="shared" si="4"/>
        <v>#REF!</v>
      </c>
    </row>
    <row r="47" spans="2:11">
      <c r="B47" s="72" t="s">
        <v>9</v>
      </c>
      <c r="C47" s="73" t="s">
        <v>10</v>
      </c>
      <c r="D47" s="57"/>
      <c r="E47" s="58"/>
      <c r="F47" s="59" t="e">
        <f t="shared" si="5"/>
        <v>#REF!</v>
      </c>
      <c r="G47" s="60">
        <v>0</v>
      </c>
      <c r="H47" s="61" t="e">
        <f>#REF!</f>
        <v>#REF!</v>
      </c>
      <c r="I47" s="60" t="e">
        <f t="shared" si="3"/>
        <v>#REF!</v>
      </c>
      <c r="J47" s="55" t="e">
        <f t="shared" si="4"/>
        <v>#REF!</v>
      </c>
    </row>
    <row r="48" spans="2:11">
      <c r="B48" s="72" t="s">
        <v>9</v>
      </c>
      <c r="C48" s="73" t="s">
        <v>11</v>
      </c>
      <c r="D48" s="57"/>
      <c r="E48" s="58"/>
      <c r="F48" s="59" t="e">
        <f t="shared" si="5"/>
        <v>#REF!</v>
      </c>
      <c r="G48" s="60">
        <v>0</v>
      </c>
      <c r="H48" s="61" t="e">
        <f>#REF!</f>
        <v>#REF!</v>
      </c>
      <c r="I48" s="60" t="e">
        <f t="shared" si="3"/>
        <v>#REF!</v>
      </c>
      <c r="J48" s="55" t="e">
        <f t="shared" si="4"/>
        <v>#REF!</v>
      </c>
    </row>
    <row r="49" spans="2:10">
      <c r="B49" s="72" t="s">
        <v>9</v>
      </c>
      <c r="C49" s="73" t="s">
        <v>13</v>
      </c>
      <c r="D49" s="57"/>
      <c r="E49" s="58"/>
      <c r="F49" s="59" t="e">
        <f t="shared" si="5"/>
        <v>#REF!</v>
      </c>
      <c r="G49" s="60">
        <v>0</v>
      </c>
      <c r="H49" s="61" t="e">
        <f>#REF!</f>
        <v>#REF!</v>
      </c>
      <c r="I49" s="60" t="e">
        <f t="shared" si="3"/>
        <v>#REF!</v>
      </c>
      <c r="J49" s="55" t="e">
        <f t="shared" si="4"/>
        <v>#REF!</v>
      </c>
    </row>
    <row r="50" spans="2:10">
      <c r="B50" s="72" t="s">
        <v>9</v>
      </c>
      <c r="C50" s="73" t="s">
        <v>66</v>
      </c>
      <c r="D50" s="57"/>
      <c r="E50" s="58"/>
      <c r="F50" s="59" t="e">
        <f t="shared" si="5"/>
        <v>#REF!</v>
      </c>
      <c r="G50" s="60">
        <v>0</v>
      </c>
      <c r="H50" s="61" t="e">
        <f>#REF!</f>
        <v>#REF!</v>
      </c>
      <c r="I50" s="60" t="e">
        <f t="shared" si="3"/>
        <v>#REF!</v>
      </c>
      <c r="J50" s="55" t="e">
        <f t="shared" si="4"/>
        <v>#REF!</v>
      </c>
    </row>
    <row r="51" spans="2:10">
      <c r="B51" s="72" t="s">
        <v>9</v>
      </c>
      <c r="C51" s="73" t="s">
        <v>14</v>
      </c>
      <c r="D51" s="57"/>
      <c r="E51" s="58"/>
      <c r="F51" s="59" t="e">
        <f t="shared" si="5"/>
        <v>#REF!</v>
      </c>
      <c r="G51" s="60">
        <v>0</v>
      </c>
      <c r="H51" s="61" t="e">
        <f>#REF!</f>
        <v>#REF!</v>
      </c>
      <c r="I51" s="60" t="e">
        <f t="shared" si="3"/>
        <v>#REF!</v>
      </c>
      <c r="J51" s="55" t="e">
        <f t="shared" si="4"/>
        <v>#REF!</v>
      </c>
    </row>
    <row r="52" spans="2:10">
      <c r="B52" s="72" t="s">
        <v>15</v>
      </c>
      <c r="C52" s="73" t="s">
        <v>16</v>
      </c>
      <c r="D52" s="57"/>
      <c r="E52" s="58"/>
      <c r="F52" s="59" t="e">
        <f t="shared" si="5"/>
        <v>#REF!</v>
      </c>
      <c r="G52" s="60">
        <v>0</v>
      </c>
      <c r="H52" s="61" t="e">
        <f>#REF!</f>
        <v>#REF!</v>
      </c>
      <c r="I52" s="60" t="e">
        <f t="shared" si="3"/>
        <v>#REF!</v>
      </c>
      <c r="J52" s="55" t="e">
        <f t="shared" si="4"/>
        <v>#REF!</v>
      </c>
    </row>
    <row r="53" spans="2:10">
      <c r="B53" s="72" t="s">
        <v>15</v>
      </c>
      <c r="C53" s="73" t="s">
        <v>17</v>
      </c>
      <c r="D53" s="57"/>
      <c r="E53" s="58"/>
      <c r="F53" s="59" t="e">
        <f t="shared" si="5"/>
        <v>#REF!</v>
      </c>
      <c r="G53" s="60">
        <v>0</v>
      </c>
      <c r="H53" s="61" t="e">
        <f>#REF!</f>
        <v>#REF!</v>
      </c>
      <c r="I53" s="60" t="e">
        <f t="shared" si="3"/>
        <v>#REF!</v>
      </c>
      <c r="J53" s="55" t="e">
        <f t="shared" si="4"/>
        <v>#REF!</v>
      </c>
    </row>
    <row r="54" spans="2:10">
      <c r="B54" s="72" t="s">
        <v>18</v>
      </c>
      <c r="C54" s="73" t="s">
        <v>20</v>
      </c>
      <c r="D54" s="57"/>
      <c r="E54" s="58"/>
      <c r="F54" s="59" t="e">
        <f t="shared" si="5"/>
        <v>#REF!</v>
      </c>
      <c r="G54" s="60">
        <v>0</v>
      </c>
      <c r="H54" s="61" t="e">
        <f>#REF!</f>
        <v>#REF!</v>
      </c>
      <c r="I54" s="60" t="e">
        <f t="shared" si="3"/>
        <v>#REF!</v>
      </c>
      <c r="J54" s="55" t="e">
        <f t="shared" si="4"/>
        <v>#REF!</v>
      </c>
    </row>
    <row r="55" spans="2:10">
      <c r="B55" s="72" t="s">
        <v>18</v>
      </c>
      <c r="C55" s="73" t="s">
        <v>21</v>
      </c>
      <c r="D55" s="57"/>
      <c r="E55" s="58"/>
      <c r="F55" s="59" t="e">
        <f t="shared" si="5"/>
        <v>#REF!</v>
      </c>
      <c r="G55" s="60">
        <v>0</v>
      </c>
      <c r="H55" s="61" t="e">
        <f>#REF!</f>
        <v>#REF!</v>
      </c>
      <c r="I55" s="60" t="e">
        <f t="shared" si="3"/>
        <v>#REF!</v>
      </c>
      <c r="J55" s="55" t="e">
        <f t="shared" si="4"/>
        <v>#REF!</v>
      </c>
    </row>
    <row r="56" spans="2:10">
      <c r="B56" s="72" t="s">
        <v>18</v>
      </c>
      <c r="C56" s="73" t="s">
        <v>25</v>
      </c>
      <c r="D56" s="57"/>
      <c r="E56" s="58"/>
      <c r="F56" s="59" t="e">
        <f t="shared" si="5"/>
        <v>#REF!</v>
      </c>
      <c r="G56" s="60">
        <v>0</v>
      </c>
      <c r="H56" s="61" t="e">
        <f>#REF!</f>
        <v>#REF!</v>
      </c>
      <c r="I56" s="60" t="e">
        <f t="shared" si="3"/>
        <v>#REF!</v>
      </c>
      <c r="J56" s="55" t="e">
        <f t="shared" si="4"/>
        <v>#REF!</v>
      </c>
    </row>
    <row r="57" spans="2:10">
      <c r="B57" s="56" t="s">
        <v>26</v>
      </c>
      <c r="C57" s="106" t="s">
        <v>27</v>
      </c>
      <c r="D57" s="57"/>
      <c r="E57" s="58"/>
      <c r="F57" s="59" t="e">
        <f t="shared" si="5"/>
        <v>#REF!</v>
      </c>
      <c r="G57" s="60">
        <v>0</v>
      </c>
      <c r="H57" s="61" t="e">
        <f>#REF!</f>
        <v>#REF!</v>
      </c>
      <c r="I57" s="60" t="e">
        <f t="shared" si="3"/>
        <v>#REF!</v>
      </c>
      <c r="J57" s="55" t="e">
        <f t="shared" si="4"/>
        <v>#REF!</v>
      </c>
    </row>
    <row r="58" spans="2:10">
      <c r="B58" s="72" t="s">
        <v>28</v>
      </c>
      <c r="C58" s="73" t="s">
        <v>29</v>
      </c>
      <c r="D58" s="57"/>
      <c r="E58" s="58"/>
      <c r="F58" s="59" t="e">
        <f t="shared" si="5"/>
        <v>#REF!</v>
      </c>
      <c r="G58" s="60">
        <v>0</v>
      </c>
      <c r="H58" s="61" t="e">
        <f>#REF!</f>
        <v>#REF!</v>
      </c>
      <c r="I58" s="60" t="e">
        <f t="shared" si="3"/>
        <v>#REF!</v>
      </c>
      <c r="J58" s="55" t="e">
        <f t="shared" si="4"/>
        <v>#REF!</v>
      </c>
    </row>
    <row r="59" spans="2:10">
      <c r="B59" s="72" t="s">
        <v>72</v>
      </c>
      <c r="C59" s="73" t="s">
        <v>73</v>
      </c>
      <c r="D59" s="57"/>
      <c r="E59" s="58"/>
      <c r="F59" s="59" t="e">
        <f t="shared" si="5"/>
        <v>#REF!</v>
      </c>
      <c r="G59" s="60">
        <v>0</v>
      </c>
      <c r="H59" s="61" t="e">
        <f>#REF!</f>
        <v>#REF!</v>
      </c>
      <c r="I59" s="60" t="e">
        <f t="shared" si="3"/>
        <v>#REF!</v>
      </c>
      <c r="J59" s="55" t="e">
        <f t="shared" si="4"/>
        <v>#REF!</v>
      </c>
    </row>
    <row r="60" spans="2:10">
      <c r="B60" s="72" t="s">
        <v>72</v>
      </c>
      <c r="C60" s="73" t="s">
        <v>74</v>
      </c>
      <c r="D60" s="57"/>
      <c r="E60" s="58"/>
      <c r="F60" s="59" t="e">
        <f t="shared" si="5"/>
        <v>#REF!</v>
      </c>
      <c r="G60" s="60">
        <v>0</v>
      </c>
      <c r="H60" s="61" t="e">
        <f>#REF!</f>
        <v>#REF!</v>
      </c>
      <c r="I60" s="60" t="e">
        <f t="shared" si="3"/>
        <v>#REF!</v>
      </c>
      <c r="J60" s="55" t="e">
        <f t="shared" si="4"/>
        <v>#REF!</v>
      </c>
    </row>
    <row r="61" spans="2:10">
      <c r="B61" s="72" t="s">
        <v>72</v>
      </c>
      <c r="C61" s="73" t="s">
        <v>75</v>
      </c>
      <c r="D61" s="57"/>
      <c r="E61" s="58"/>
      <c r="F61" s="59" t="e">
        <f t="shared" si="5"/>
        <v>#REF!</v>
      </c>
      <c r="G61" s="60">
        <v>0</v>
      </c>
      <c r="H61" s="61" t="e">
        <f>#REF!</f>
        <v>#REF!</v>
      </c>
      <c r="I61" s="60" t="e">
        <f t="shared" si="3"/>
        <v>#REF!</v>
      </c>
      <c r="J61" s="55" t="e">
        <f t="shared" si="4"/>
        <v>#REF!</v>
      </c>
    </row>
    <row r="62" spans="2:10" ht="13.5" thickBot="1">
      <c r="B62" s="72" t="s">
        <v>72</v>
      </c>
      <c r="C62" s="73" t="s">
        <v>76</v>
      </c>
      <c r="D62" s="57"/>
      <c r="E62" s="58"/>
      <c r="F62" s="59" t="e">
        <f t="shared" si="5"/>
        <v>#REF!</v>
      </c>
      <c r="G62" s="60">
        <v>0</v>
      </c>
      <c r="H62" s="61" t="e">
        <f>#REF!</f>
        <v>#REF!</v>
      </c>
      <c r="I62" s="60" t="e">
        <f t="shared" si="3"/>
        <v>#REF!</v>
      </c>
      <c r="J62" s="55" t="e">
        <f t="shared" si="4"/>
        <v>#REF!</v>
      </c>
    </row>
    <row r="63" spans="2:10" ht="13.5" thickBot="1">
      <c r="B63" s="62" t="s">
        <v>45</v>
      </c>
      <c r="C63" s="63"/>
      <c r="D63" s="64"/>
      <c r="E63" s="65"/>
      <c r="F63" s="66" t="e">
        <f>SUM(F39:F62)</f>
        <v>#REF!</v>
      </c>
      <c r="G63" s="119">
        <f>SUM(G39:G62)</f>
        <v>0</v>
      </c>
      <c r="H63" s="109" t="e">
        <f>SUM(H39:H62)</f>
        <v>#REF!</v>
      </c>
      <c r="I63" s="120" t="e">
        <f>SUM(I39:I62)</f>
        <v>#REF!</v>
      </c>
      <c r="J63" s="67" t="e">
        <f>IF(CelkemObjekty=0,"",F63/CelkemObjekty*100)</f>
        <v>#REF!</v>
      </c>
    </row>
    <row r="64" spans="2:10" ht="9" customHeight="1"/>
    <row r="65" ht="6" customHeight="1"/>
    <row r="66" ht="3" customHeight="1"/>
  </sheetData>
  <mergeCells count="10">
    <mergeCell ref="C39:E39"/>
    <mergeCell ref="B11:C12"/>
    <mergeCell ref="B34:J35"/>
    <mergeCell ref="C31:E31"/>
    <mergeCell ref="C30:E30"/>
    <mergeCell ref="I23:J23"/>
    <mergeCell ref="I19:J19"/>
    <mergeCell ref="I20:J20"/>
    <mergeCell ref="I21:J21"/>
    <mergeCell ref="I22:J22"/>
  </mergeCells>
  <phoneticPr fontId="18" type="noConversion"/>
  <pageMargins left="0.39370078740157483" right="0.19685039370078741" top="0.39370078740157483" bottom="0.39370078740157483" header="0" footer="0.19685039370078741"/>
  <pageSetup paperSize="9" scale="99" fitToHeight="0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fitToPage="1"/>
  </sheetPr>
  <dimension ref="A1:BZ85"/>
  <sheetViews>
    <sheetView showGridLines="0" showZeros="0" tabSelected="1" zoomScaleNormal="100" zoomScaleSheetLayoutView="100" workbookViewId="0">
      <selection activeCell="F8" sqref="F8"/>
    </sheetView>
  </sheetViews>
  <sheetFormatPr defaultRowHeight="12.75"/>
  <cols>
    <col min="1" max="1" width="4.42578125" style="144" customWidth="1"/>
    <col min="2" max="2" width="11.140625" style="75" customWidth="1"/>
    <col min="3" max="3" width="103.7109375" style="138" customWidth="1"/>
    <col min="4" max="4" width="5.28515625" style="75" customWidth="1"/>
    <col min="5" max="5" width="10.28515625" style="82" customWidth="1"/>
    <col min="6" max="6" width="14" style="154" customWidth="1"/>
    <col min="7" max="7" width="24.5703125" style="154" customWidth="1"/>
    <col min="8" max="8" width="11.7109375" style="75" hidden="1" customWidth="1"/>
    <col min="9" max="9" width="11.5703125" style="75" hidden="1" customWidth="1"/>
    <col min="10" max="10" width="11" style="75" hidden="1" customWidth="1"/>
    <col min="11" max="11" width="45.28515625" style="75" customWidth="1"/>
    <col min="12" max="16384" width="9.140625" style="75"/>
  </cols>
  <sheetData>
    <row r="1" spans="1:78" ht="15.75">
      <c r="A1" s="188" t="s">
        <v>50</v>
      </c>
      <c r="B1" s="188"/>
      <c r="C1" s="188"/>
      <c r="D1" s="188"/>
      <c r="E1" s="188"/>
      <c r="F1" s="188"/>
      <c r="G1" s="188"/>
    </row>
    <row r="2" spans="1:78" ht="14.25" customHeight="1" thickBot="1">
      <c r="B2" s="76"/>
      <c r="C2" s="135"/>
      <c r="D2" s="77"/>
      <c r="E2" s="78"/>
      <c r="F2" s="151"/>
      <c r="G2" s="151"/>
    </row>
    <row r="3" spans="1:78" ht="13.5" thickTop="1">
      <c r="A3" s="189" t="s">
        <v>32</v>
      </c>
      <c r="B3" s="190"/>
      <c r="C3" s="136" t="s">
        <v>89</v>
      </c>
      <c r="D3" s="79"/>
      <c r="E3" s="80" t="s">
        <v>51</v>
      </c>
      <c r="F3" s="152"/>
      <c r="G3" s="153"/>
    </row>
    <row r="4" spans="1:78" ht="13.5" thickBot="1">
      <c r="A4" s="191" t="s">
        <v>49</v>
      </c>
      <c r="B4" s="192"/>
      <c r="C4" s="137" t="s">
        <v>90</v>
      </c>
      <c r="D4" s="81"/>
      <c r="E4" s="193"/>
      <c r="F4" s="194"/>
      <c r="G4" s="195"/>
    </row>
    <row r="5" spans="1:78" ht="13.5" thickTop="1">
      <c r="A5" s="145"/>
    </row>
    <row r="6" spans="1:78" ht="51.75" customHeight="1">
      <c r="A6" s="127" t="s">
        <v>52</v>
      </c>
      <c r="B6" s="132" t="s">
        <v>53</v>
      </c>
      <c r="C6" s="139" t="s">
        <v>54</v>
      </c>
      <c r="D6" s="128" t="s">
        <v>55</v>
      </c>
      <c r="E6" s="129" t="s">
        <v>56</v>
      </c>
      <c r="F6" s="128" t="s">
        <v>57</v>
      </c>
      <c r="G6" s="130" t="s">
        <v>58</v>
      </c>
      <c r="H6" s="131" t="s">
        <v>59</v>
      </c>
      <c r="I6" s="131" t="s">
        <v>60</v>
      </c>
      <c r="J6" s="131" t="s">
        <v>61</v>
      </c>
    </row>
    <row r="7" spans="1:78">
      <c r="A7" s="83" t="s">
        <v>62</v>
      </c>
      <c r="B7" s="84"/>
      <c r="C7" s="140" t="s">
        <v>22</v>
      </c>
      <c r="D7" s="85"/>
      <c r="E7" s="86"/>
      <c r="F7" s="155"/>
      <c r="G7" s="156"/>
      <c r="H7" s="87"/>
      <c r="I7" s="88"/>
      <c r="J7" s="89"/>
      <c r="M7" s="90">
        <v>1</v>
      </c>
    </row>
    <row r="8" spans="1:78" ht="244.5" customHeight="1">
      <c r="A8" s="146">
        <v>1</v>
      </c>
      <c r="B8" s="134"/>
      <c r="C8" s="133" t="s">
        <v>92</v>
      </c>
      <c r="D8" s="162" t="s">
        <v>64</v>
      </c>
      <c r="E8" s="163">
        <v>14</v>
      </c>
      <c r="F8" s="164"/>
      <c r="G8" s="165">
        <f>E8*F8</f>
        <v>0</v>
      </c>
      <c r="H8" s="91">
        <v>2.5249999999999999</v>
      </c>
      <c r="I8" s="92">
        <f>E8*H8</f>
        <v>35.35</v>
      </c>
      <c r="J8" s="91">
        <v>0</v>
      </c>
      <c r="M8" s="90">
        <v>2</v>
      </c>
      <c r="Y8" s="75">
        <v>1</v>
      </c>
      <c r="Z8" s="75">
        <v>0</v>
      </c>
      <c r="AA8" s="75">
        <v>0</v>
      </c>
      <c r="AX8" s="75">
        <v>1</v>
      </c>
      <c r="AY8" s="75" t="e">
        <f>IF(AX8=1,#REF!,0)</f>
        <v>#REF!</v>
      </c>
      <c r="AZ8" s="75">
        <f>IF(AX8=2,#REF!,0)</f>
        <v>0</v>
      </c>
      <c r="BA8" s="75">
        <f>IF(AX8=3,#REF!,0)</f>
        <v>0</v>
      </c>
      <c r="BB8" s="75">
        <f>IF(AX8=4,#REF!,0)</f>
        <v>0</v>
      </c>
      <c r="BC8" s="75">
        <f>IF(AX8=5,#REF!,0)</f>
        <v>0</v>
      </c>
      <c r="BY8" s="90">
        <v>1</v>
      </c>
      <c r="BZ8" s="90">
        <v>0</v>
      </c>
    </row>
    <row r="9" spans="1:78" ht="281.25" customHeight="1">
      <c r="A9" s="146">
        <v>2</v>
      </c>
      <c r="B9" s="134"/>
      <c r="C9" s="133" t="s">
        <v>93</v>
      </c>
      <c r="D9" s="162" t="s">
        <v>64</v>
      </c>
      <c r="E9" s="163">
        <v>8</v>
      </c>
      <c r="F9" s="164"/>
      <c r="G9" s="165">
        <f t="shared" ref="G9:G11" si="0">E9*F9</f>
        <v>0</v>
      </c>
      <c r="H9" s="91">
        <v>2.5249999999999999</v>
      </c>
      <c r="I9" s="92">
        <f>E9*H9</f>
        <v>20.2</v>
      </c>
      <c r="J9" s="91">
        <v>0</v>
      </c>
      <c r="K9" s="93" t="s">
        <v>23</v>
      </c>
      <c r="M9" s="90"/>
    </row>
    <row r="10" spans="1:78" ht="236.25">
      <c r="A10" s="146">
        <v>3</v>
      </c>
      <c r="B10" s="134"/>
      <c r="C10" s="133" t="s">
        <v>95</v>
      </c>
      <c r="D10" s="162" t="s">
        <v>64</v>
      </c>
      <c r="E10" s="163">
        <v>6</v>
      </c>
      <c r="F10" s="164"/>
      <c r="G10" s="165">
        <f t="shared" si="0"/>
        <v>0</v>
      </c>
      <c r="H10" s="91">
        <v>2.5249999999999999</v>
      </c>
      <c r="I10" s="92">
        <f>E10*H10</f>
        <v>15.149999999999999</v>
      </c>
      <c r="J10" s="91">
        <v>0</v>
      </c>
      <c r="M10" s="90">
        <v>2</v>
      </c>
      <c r="Y10" s="75">
        <v>1</v>
      </c>
      <c r="Z10" s="75">
        <v>0</v>
      </c>
      <c r="AA10" s="75">
        <v>0</v>
      </c>
      <c r="AX10" s="75">
        <v>1</v>
      </c>
      <c r="AY10" s="75">
        <f>IF(AX10=1,G8,0)</f>
        <v>0</v>
      </c>
      <c r="AZ10" s="75">
        <f>IF(AX10=2,G8,0)</f>
        <v>0</v>
      </c>
      <c r="BA10" s="75">
        <f>IF(AX10=3,G8,0)</f>
        <v>0</v>
      </c>
      <c r="BB10" s="75">
        <f>IF(AX10=4,G8,0)</f>
        <v>0</v>
      </c>
      <c r="BC10" s="75">
        <f>IF(AX10=5,G8,0)</f>
        <v>0</v>
      </c>
      <c r="BY10" s="90">
        <v>1</v>
      </c>
      <c r="BZ10" s="90">
        <v>0</v>
      </c>
    </row>
    <row r="11" spans="1:78" ht="207" customHeight="1">
      <c r="A11" s="146">
        <v>4</v>
      </c>
      <c r="B11" s="134"/>
      <c r="C11" s="133" t="s">
        <v>94</v>
      </c>
      <c r="D11" s="162" t="s">
        <v>64</v>
      </c>
      <c r="E11" s="163">
        <v>1</v>
      </c>
      <c r="F11" s="164"/>
      <c r="G11" s="165">
        <f t="shared" si="0"/>
        <v>0</v>
      </c>
      <c r="H11" s="91">
        <v>2.5249999999999999</v>
      </c>
      <c r="I11" s="92">
        <f>E11*H11</f>
        <v>2.5249999999999999</v>
      </c>
      <c r="J11" s="91">
        <v>0</v>
      </c>
      <c r="M11" s="90">
        <v>2</v>
      </c>
      <c r="Y11" s="75">
        <v>1</v>
      </c>
      <c r="Z11" s="75">
        <v>1</v>
      </c>
      <c r="AA11" s="75">
        <v>1</v>
      </c>
      <c r="AX11" s="75">
        <v>1</v>
      </c>
      <c r="AY11" s="75">
        <f>IF(AX11=1,G9,0)</f>
        <v>0</v>
      </c>
      <c r="AZ11" s="75">
        <f>IF(AX11=2,G9,0)</f>
        <v>0</v>
      </c>
      <c r="BA11" s="75">
        <f>IF(AX11=3,G9,0)</f>
        <v>0</v>
      </c>
      <c r="BB11" s="75">
        <f>IF(AX11=4,G9,0)</f>
        <v>0</v>
      </c>
      <c r="BC11" s="75">
        <f>IF(AX11=5,G9,0)</f>
        <v>0</v>
      </c>
      <c r="BY11" s="90">
        <v>1</v>
      </c>
      <c r="BZ11" s="90">
        <v>1</v>
      </c>
    </row>
    <row r="12" spans="1:78" ht="21.75" customHeight="1">
      <c r="A12" s="147"/>
      <c r="B12" s="95" t="s">
        <v>88</v>
      </c>
      <c r="C12" s="141"/>
      <c r="D12" s="96"/>
      <c r="E12" s="97"/>
      <c r="F12" s="157"/>
      <c r="G12" s="157">
        <f>SUM(G8:G11)</f>
        <v>0</v>
      </c>
      <c r="H12" s="98"/>
      <c r="I12" s="99" t="e">
        <f>SUM(#REF!)</f>
        <v>#REF!</v>
      </c>
      <c r="J12" s="98"/>
      <c r="M12" s="90">
        <v>2</v>
      </c>
      <c r="Y12" s="75">
        <v>1</v>
      </c>
      <c r="Z12" s="75">
        <v>1</v>
      </c>
      <c r="AA12" s="75">
        <v>1</v>
      </c>
      <c r="AX12" s="75">
        <v>1</v>
      </c>
      <c r="AY12" s="75">
        <f>IF(AX12=1,G10,0)</f>
        <v>0</v>
      </c>
      <c r="AZ12" s="75">
        <f>IF(AX12=2,G10,0)</f>
        <v>0</v>
      </c>
      <c r="BA12" s="75">
        <f>IF(AX12=3,G10,0)</f>
        <v>0</v>
      </c>
      <c r="BB12" s="75">
        <f>IF(AX12=4,G10,0)</f>
        <v>0</v>
      </c>
      <c r="BC12" s="75">
        <f>IF(AX12=5,G10,0)</f>
        <v>0</v>
      </c>
      <c r="BY12" s="90">
        <v>1</v>
      </c>
      <c r="BZ12" s="90">
        <v>1</v>
      </c>
    </row>
    <row r="13" spans="1:78" ht="74.25" customHeight="1">
      <c r="A13" s="196" t="s">
        <v>91</v>
      </c>
      <c r="B13" s="196"/>
      <c r="C13" s="196"/>
      <c r="D13" s="196"/>
      <c r="E13" s="196"/>
      <c r="F13" s="196"/>
      <c r="G13" s="196"/>
      <c r="H13" s="196"/>
      <c r="I13" s="196"/>
      <c r="J13" s="196"/>
      <c r="M13" s="90">
        <v>2</v>
      </c>
      <c r="Y13" s="75">
        <v>1</v>
      </c>
      <c r="Z13" s="75">
        <v>7</v>
      </c>
      <c r="AA13" s="75">
        <v>7</v>
      </c>
      <c r="AX13" s="75">
        <v>1</v>
      </c>
      <c r="AY13" s="75">
        <f>IF(AX13=1,G13,0)</f>
        <v>0</v>
      </c>
      <c r="AZ13" s="75">
        <f>IF(AX13=2,G13,0)</f>
        <v>0</v>
      </c>
      <c r="BA13" s="75">
        <f>IF(AX13=3,G13,0)</f>
        <v>0</v>
      </c>
      <c r="BB13" s="75">
        <f>IF(AX13=4,G13,0)</f>
        <v>0</v>
      </c>
      <c r="BC13" s="75">
        <f>IF(AX13=5,G13,0)</f>
        <v>0</v>
      </c>
      <c r="BY13" s="90">
        <v>1</v>
      </c>
      <c r="BZ13" s="90">
        <v>7</v>
      </c>
    </row>
    <row r="14" spans="1:78" ht="24" customHeight="1">
      <c r="E14" s="75"/>
      <c r="G14" s="158"/>
      <c r="M14" s="90">
        <v>3</v>
      </c>
    </row>
    <row r="15" spans="1:78" ht="43.5" customHeight="1">
      <c r="E15" s="75"/>
      <c r="M15" s="90">
        <v>2</v>
      </c>
      <c r="Y15" s="75">
        <v>1</v>
      </c>
      <c r="Z15" s="75">
        <v>7</v>
      </c>
      <c r="AA15" s="75">
        <v>7</v>
      </c>
      <c r="AX15" s="75">
        <v>1</v>
      </c>
      <c r="AY15" s="75" t="e">
        <f>IF(AX15=1,#REF!,0)</f>
        <v>#REF!</v>
      </c>
      <c r="AZ15" s="75">
        <f>IF(AX15=2,#REF!,0)</f>
        <v>0</v>
      </c>
      <c r="BA15" s="75">
        <f>IF(AX15=3,#REF!,0)</f>
        <v>0</v>
      </c>
      <c r="BB15" s="75">
        <f>IF(AX15=4,#REF!,0)</f>
        <v>0</v>
      </c>
      <c r="BC15" s="75">
        <f>IF(AX15=5,#REF!,0)</f>
        <v>0</v>
      </c>
      <c r="BY15" s="90">
        <v>1</v>
      </c>
      <c r="BZ15" s="90">
        <v>7</v>
      </c>
    </row>
    <row r="16" spans="1:78">
      <c r="E16" s="75"/>
      <c r="M16" s="90">
        <v>2</v>
      </c>
      <c r="Y16" s="75">
        <v>1</v>
      </c>
      <c r="Z16" s="75">
        <v>7</v>
      </c>
      <c r="AA16" s="75">
        <v>7</v>
      </c>
      <c r="AX16" s="75">
        <v>1</v>
      </c>
      <c r="AY16" s="75" t="e">
        <f>IF(AX16=1,#REF!,0)</f>
        <v>#REF!</v>
      </c>
      <c r="AZ16" s="75">
        <f>IF(AX16=2,#REF!,0)</f>
        <v>0</v>
      </c>
      <c r="BA16" s="75">
        <f>IF(AX16=3,#REF!,0)</f>
        <v>0</v>
      </c>
      <c r="BB16" s="75">
        <f>IF(AX16=4,#REF!,0)</f>
        <v>0</v>
      </c>
      <c r="BC16" s="75">
        <f>IF(AX16=5,#REF!,0)</f>
        <v>0</v>
      </c>
      <c r="BY16" s="90">
        <v>1</v>
      </c>
      <c r="BZ16" s="90">
        <v>7</v>
      </c>
    </row>
    <row r="17" spans="5:78" ht="25.5" customHeight="1">
      <c r="E17" s="75"/>
      <c r="M17" s="90">
        <v>2</v>
      </c>
      <c r="Y17" s="75">
        <v>1</v>
      </c>
      <c r="Z17" s="75">
        <v>7</v>
      </c>
      <c r="AA17" s="75">
        <v>7</v>
      </c>
      <c r="AX17" s="75">
        <v>1</v>
      </c>
      <c r="AY17" s="75" t="e">
        <f>IF(AX17=1,#REF!,0)</f>
        <v>#REF!</v>
      </c>
      <c r="AZ17" s="75">
        <f>IF(AX17=2,#REF!,0)</f>
        <v>0</v>
      </c>
      <c r="BA17" s="75">
        <f>IF(AX17=3,#REF!,0)</f>
        <v>0</v>
      </c>
      <c r="BB17" s="75">
        <f>IF(AX17=4,#REF!,0)</f>
        <v>0</v>
      </c>
      <c r="BC17" s="75">
        <f>IF(AX17=5,#REF!,0)</f>
        <v>0</v>
      </c>
      <c r="BY17" s="90">
        <v>1</v>
      </c>
      <c r="BZ17" s="90">
        <v>7</v>
      </c>
    </row>
    <row r="18" spans="5:78" hidden="1">
      <c r="E18" s="75"/>
      <c r="K18" s="93" t="s">
        <v>24</v>
      </c>
      <c r="M18" s="90">
        <v>2</v>
      </c>
      <c r="Y18" s="75">
        <v>1</v>
      </c>
      <c r="Z18" s="75">
        <v>0</v>
      </c>
      <c r="AA18" s="75">
        <v>0</v>
      </c>
      <c r="AX18" s="75">
        <v>1</v>
      </c>
      <c r="AY18" s="75" t="e">
        <f>IF(AX18=1,#REF!,0)</f>
        <v>#REF!</v>
      </c>
      <c r="AZ18" s="75">
        <f>IF(AX18=2,#REF!,0)</f>
        <v>0</v>
      </c>
      <c r="BA18" s="75">
        <f>IF(AX18=3,#REF!,0)</f>
        <v>0</v>
      </c>
      <c r="BB18" s="75">
        <f>IF(AX18=4,#REF!,0)</f>
        <v>0</v>
      </c>
      <c r="BC18" s="75">
        <f>IF(AX18=5,#REF!,0)</f>
        <v>0</v>
      </c>
      <c r="BY18" s="90">
        <v>1</v>
      </c>
      <c r="BZ18" s="90">
        <v>0</v>
      </c>
    </row>
    <row r="19" spans="5:78">
      <c r="E19" s="75"/>
      <c r="M19" s="90"/>
    </row>
    <row r="20" spans="5:78">
      <c r="E20" s="75"/>
      <c r="M20" s="90">
        <v>1</v>
      </c>
    </row>
    <row r="21" spans="5:78">
      <c r="E21" s="75"/>
      <c r="M21" s="90">
        <v>2</v>
      </c>
      <c r="Y21" s="75">
        <v>7</v>
      </c>
      <c r="Z21" s="75">
        <v>1</v>
      </c>
      <c r="AA21" s="75">
        <v>2</v>
      </c>
      <c r="AX21" s="75">
        <v>1</v>
      </c>
      <c r="AY21" s="75" t="e">
        <f>IF(AX21=1,#REF!,0)</f>
        <v>#REF!</v>
      </c>
      <c r="AZ21" s="75">
        <f>IF(AX21=2,#REF!,0)</f>
        <v>0</v>
      </c>
      <c r="BA21" s="75">
        <f>IF(AX21=3,#REF!,0)</f>
        <v>0</v>
      </c>
      <c r="BB21" s="75">
        <f>IF(AX21=4,#REF!,0)</f>
        <v>0</v>
      </c>
      <c r="BC21" s="75">
        <f>IF(AX21=5,#REF!,0)</f>
        <v>0</v>
      </c>
      <c r="BY21" s="90">
        <v>7</v>
      </c>
      <c r="BZ21" s="90">
        <v>1</v>
      </c>
    </row>
    <row r="22" spans="5:78">
      <c r="E22" s="75"/>
      <c r="M22" s="90">
        <v>4</v>
      </c>
      <c r="AY22" s="100" t="e">
        <f>SUM(AY20:AY21)</f>
        <v>#REF!</v>
      </c>
      <c r="AZ22" s="100">
        <f>SUM(AZ20:AZ21)</f>
        <v>0</v>
      </c>
      <c r="BA22" s="100">
        <f>SUM(BA20:BA21)</f>
        <v>0</v>
      </c>
      <c r="BB22" s="100">
        <f>SUM(BB20:BB21)</f>
        <v>0</v>
      </c>
      <c r="BC22" s="100">
        <f>SUM(BC20:BC21)</f>
        <v>0</v>
      </c>
    </row>
    <row r="23" spans="5:78">
      <c r="E23" s="75"/>
    </row>
    <row r="24" spans="5:78">
      <c r="E24" s="75"/>
    </row>
    <row r="25" spans="5:78">
      <c r="E25" s="75"/>
    </row>
    <row r="26" spans="5:78">
      <c r="E26" s="75"/>
    </row>
    <row r="27" spans="5:78">
      <c r="E27" s="75"/>
    </row>
    <row r="28" spans="5:78">
      <c r="E28" s="75"/>
    </row>
    <row r="29" spans="5:78">
      <c r="E29" s="75"/>
    </row>
    <row r="30" spans="5:78">
      <c r="E30" s="75"/>
    </row>
    <row r="31" spans="5:78">
      <c r="E31" s="75"/>
    </row>
    <row r="32" spans="5:78">
      <c r="E32" s="75"/>
    </row>
    <row r="33" spans="1:7">
      <c r="E33" s="75"/>
    </row>
    <row r="34" spans="1:7">
      <c r="E34" s="75"/>
    </row>
    <row r="35" spans="1:7">
      <c r="E35" s="75"/>
    </row>
    <row r="36" spans="1:7">
      <c r="A36" s="148"/>
      <c r="B36" s="94"/>
      <c r="C36" s="142"/>
      <c r="D36" s="94"/>
      <c r="E36" s="94"/>
      <c r="F36" s="159"/>
      <c r="G36" s="159"/>
    </row>
    <row r="37" spans="1:7">
      <c r="A37" s="148"/>
      <c r="B37" s="94"/>
      <c r="C37" s="142"/>
      <c r="D37" s="94"/>
      <c r="E37" s="94"/>
      <c r="F37" s="159"/>
      <c r="G37" s="159"/>
    </row>
    <row r="38" spans="1:7">
      <c r="A38" s="148"/>
      <c r="B38" s="94"/>
      <c r="C38" s="142"/>
      <c r="D38" s="94"/>
      <c r="E38" s="94"/>
      <c r="F38" s="159"/>
      <c r="G38" s="159"/>
    </row>
    <row r="39" spans="1:7">
      <c r="A39" s="148"/>
      <c r="B39" s="94"/>
      <c r="C39" s="142"/>
      <c r="D39" s="94"/>
      <c r="E39" s="94"/>
      <c r="F39" s="159"/>
      <c r="G39" s="159"/>
    </row>
    <row r="40" spans="1:7">
      <c r="E40" s="75"/>
    </row>
    <row r="41" spans="1:7">
      <c r="E41" s="75"/>
    </row>
    <row r="42" spans="1:7">
      <c r="E42" s="75"/>
    </row>
    <row r="43" spans="1:7">
      <c r="E43" s="75"/>
    </row>
    <row r="44" spans="1:7">
      <c r="E44" s="75"/>
    </row>
    <row r="45" spans="1:7">
      <c r="E45" s="75"/>
    </row>
    <row r="46" spans="1:7">
      <c r="E46" s="75"/>
    </row>
    <row r="47" spans="1:7">
      <c r="E47" s="75"/>
    </row>
    <row r="48" spans="1:7">
      <c r="E48" s="75"/>
    </row>
    <row r="49" spans="5:5">
      <c r="E49" s="75"/>
    </row>
    <row r="50" spans="5:5">
      <c r="E50" s="75"/>
    </row>
    <row r="51" spans="5:5">
      <c r="E51" s="75"/>
    </row>
    <row r="52" spans="5:5">
      <c r="E52" s="75"/>
    </row>
    <row r="53" spans="5:5">
      <c r="E53" s="75"/>
    </row>
    <row r="54" spans="5:5">
      <c r="E54" s="75"/>
    </row>
    <row r="55" spans="5:5">
      <c r="E55" s="75"/>
    </row>
    <row r="56" spans="5:5">
      <c r="E56" s="75"/>
    </row>
    <row r="57" spans="5:5">
      <c r="E57" s="75"/>
    </row>
    <row r="58" spans="5:5">
      <c r="E58" s="75"/>
    </row>
    <row r="59" spans="5:5">
      <c r="E59" s="75"/>
    </row>
    <row r="60" spans="5:5">
      <c r="E60" s="75"/>
    </row>
    <row r="61" spans="5:5">
      <c r="E61" s="75"/>
    </row>
    <row r="62" spans="5:5">
      <c r="E62" s="75"/>
    </row>
    <row r="63" spans="5:5">
      <c r="E63" s="75"/>
    </row>
    <row r="64" spans="5:5">
      <c r="E64" s="75"/>
    </row>
    <row r="65" spans="1:7">
      <c r="E65" s="75"/>
    </row>
    <row r="66" spans="1:7">
      <c r="E66" s="75"/>
    </row>
    <row r="67" spans="1:7">
      <c r="E67" s="75"/>
    </row>
    <row r="68" spans="1:7">
      <c r="E68" s="75"/>
    </row>
    <row r="69" spans="1:7">
      <c r="E69" s="75"/>
    </row>
    <row r="70" spans="1:7">
      <c r="E70" s="75"/>
    </row>
    <row r="71" spans="1:7">
      <c r="A71" s="149"/>
      <c r="B71" s="101"/>
    </row>
    <row r="72" spans="1:7">
      <c r="A72" s="148"/>
      <c r="B72" s="94"/>
      <c r="C72" s="143"/>
      <c r="D72" s="102"/>
      <c r="E72" s="103"/>
      <c r="F72" s="160"/>
      <c r="G72" s="161"/>
    </row>
    <row r="73" spans="1:7">
      <c r="A73" s="150"/>
      <c r="B73" s="104"/>
      <c r="C73" s="142"/>
      <c r="D73" s="94"/>
      <c r="E73" s="105"/>
      <c r="F73" s="159"/>
      <c r="G73" s="159"/>
    </row>
    <row r="74" spans="1:7">
      <c r="A74" s="148"/>
      <c r="B74" s="94"/>
      <c r="C74" s="142"/>
      <c r="D74" s="94"/>
      <c r="E74" s="105"/>
      <c r="F74" s="159"/>
      <c r="G74" s="159"/>
    </row>
    <row r="75" spans="1:7">
      <c r="A75" s="148"/>
      <c r="B75" s="94"/>
      <c r="C75" s="142"/>
      <c r="D75" s="94"/>
      <c r="E75" s="105"/>
      <c r="F75" s="159"/>
      <c r="G75" s="159"/>
    </row>
    <row r="76" spans="1:7">
      <c r="A76" s="148"/>
      <c r="B76" s="94"/>
      <c r="C76" s="142"/>
      <c r="D76" s="94"/>
      <c r="E76" s="105"/>
      <c r="F76" s="159"/>
      <c r="G76" s="159"/>
    </row>
    <row r="77" spans="1:7">
      <c r="A77" s="148"/>
      <c r="B77" s="94"/>
      <c r="C77" s="142"/>
      <c r="D77" s="94"/>
      <c r="E77" s="105"/>
      <c r="F77" s="159"/>
      <c r="G77" s="159"/>
    </row>
    <row r="78" spans="1:7">
      <c r="A78" s="148"/>
      <c r="B78" s="94"/>
      <c r="C78" s="142"/>
      <c r="D78" s="94"/>
      <c r="E78" s="105"/>
      <c r="F78" s="159"/>
      <c r="G78" s="159"/>
    </row>
    <row r="79" spans="1:7">
      <c r="A79" s="148"/>
      <c r="B79" s="94"/>
      <c r="C79" s="142"/>
      <c r="D79" s="94"/>
      <c r="E79" s="105"/>
      <c r="F79" s="159"/>
      <c r="G79" s="159"/>
    </row>
    <row r="80" spans="1:7">
      <c r="A80" s="148"/>
      <c r="B80" s="94"/>
      <c r="C80" s="142"/>
      <c r="D80" s="94"/>
      <c r="E80" s="105"/>
      <c r="F80" s="159"/>
      <c r="G80" s="159"/>
    </row>
    <row r="81" spans="1:7">
      <c r="A81" s="148"/>
      <c r="B81" s="94"/>
      <c r="C81" s="142"/>
      <c r="D81" s="94"/>
      <c r="E81" s="105"/>
      <c r="F81" s="159"/>
      <c r="G81" s="159"/>
    </row>
    <row r="82" spans="1:7">
      <c r="A82" s="148"/>
      <c r="B82" s="94"/>
      <c r="C82" s="142"/>
      <c r="D82" s="94"/>
      <c r="E82" s="105"/>
      <c r="F82" s="159"/>
      <c r="G82" s="159"/>
    </row>
    <row r="83" spans="1:7">
      <c r="A83" s="148"/>
      <c r="B83" s="94"/>
      <c r="C83" s="142"/>
      <c r="D83" s="94"/>
      <c r="E83" s="105"/>
      <c r="F83" s="159"/>
      <c r="G83" s="159"/>
    </row>
    <row r="84" spans="1:7">
      <c r="A84" s="148"/>
      <c r="B84" s="94"/>
      <c r="C84" s="142"/>
      <c r="D84" s="94"/>
      <c r="E84" s="105"/>
      <c r="F84" s="159"/>
      <c r="G84" s="159"/>
    </row>
    <row r="85" spans="1:7">
      <c r="A85" s="148"/>
      <c r="B85" s="94"/>
      <c r="C85" s="142"/>
      <c r="D85" s="94"/>
      <c r="E85" s="105"/>
      <c r="F85" s="159"/>
      <c r="G85" s="159"/>
    </row>
  </sheetData>
  <sheetProtection algorithmName="SHA-512" hashValue="8fnoGoZBtOw0gJI9mXDZ8pGqHlXzF83t/OBsFPNHMESicEKtjza1umcKcWD6rASaeA9KYsnSxbwWqmLT/KvUcw==" saltValue="aj+wX4jiqAmfVeX8LI3Ylg==" spinCount="100000" sheet="1" objects="1" scenarios="1"/>
  <mergeCells count="5">
    <mergeCell ref="A1:G1"/>
    <mergeCell ref="A3:B3"/>
    <mergeCell ref="A4:B4"/>
    <mergeCell ref="E4:G4"/>
    <mergeCell ref="A13:J13"/>
  </mergeCells>
  <phoneticPr fontId="18" type="noConversion"/>
  <printOptions gridLinesSet="0"/>
  <pageMargins left="0.25" right="0.25" top="0.75" bottom="0.75" header="0.3" footer="0.3"/>
  <pageSetup paperSize="9" scale="57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23</vt:i4>
      </vt:variant>
    </vt:vector>
  </HeadingPairs>
  <TitlesOfParts>
    <vt:vector size="25" baseType="lpstr">
      <vt:lpstr>Stavba</vt:lpstr>
      <vt:lpstr>01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'01'!Názvy_tisku</vt:lpstr>
      <vt:lpstr>Stavba!Objednatel</vt:lpstr>
      <vt:lpstr>Stavba!Objekt</vt:lpstr>
      <vt:lpstr>'01'!Oblast_tisku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Stavba!StavbaCelkem</vt:lpstr>
      <vt:lpstr>Stavba!Zhotovitel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</dc:creator>
  <cp:lastModifiedBy>Lajerová</cp:lastModifiedBy>
  <cp:lastPrinted>2016-06-21T07:32:57Z</cp:lastPrinted>
  <dcterms:created xsi:type="dcterms:W3CDTF">2013-09-11T13:44:03Z</dcterms:created>
  <dcterms:modified xsi:type="dcterms:W3CDTF">2016-06-21T09:12:57Z</dcterms:modified>
</cp:coreProperties>
</file>