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5"/>
  </bookViews>
  <sheets>
    <sheet name="LETENSKE SADY" sheetId="1" r:id="rId1"/>
    <sheet name="KOMPLEX ZAHRAD VRCHU PETŘÍNA" sheetId="2" r:id="rId2"/>
    <sheet name="ZAHRADA KINSKÝCH" sheetId="3" r:id="rId3"/>
    <sheet name="HRADČANSKÉ NÁMĚSTÍ" sheetId="4" r:id="rId4"/>
    <sheet name="KRÁLOVSKÁ OBORA STROMOVKA" sheetId="5" r:id="rId5"/>
    <sheet name="VRCH VÍTKOV" sheetId="6" r:id="rId6"/>
    <sheet name="OBORA HVĚZDA" sheetId="7" r:id="rId7"/>
    <sheet name="výkaz výměr" sheetId="8" r:id="rId8"/>
  </sheets>
  <definedNames/>
  <calcPr fullCalcOnLoad="1"/>
</workbook>
</file>

<file path=xl/sharedStrings.xml><?xml version="1.0" encoding="utf-8"?>
<sst xmlns="http://schemas.openxmlformats.org/spreadsheetml/2006/main" count="511" uniqueCount="43">
  <si>
    <t>ks</t>
  </si>
  <si>
    <t>položka</t>
  </si>
  <si>
    <t>cena/měsíc</t>
  </si>
  <si>
    <t>vysypání koše - koš na plasty, včetně úklidu v okolí koše ve vzdálenosti do 4 m</t>
  </si>
  <si>
    <t>vysypání koše - koš na psí exkremety, včetně úklidu v okolí koše ve vzdálenosti do 4 m</t>
  </si>
  <si>
    <t>vysypání koše - koš na popel, včetně úklidu v okolí koše ve vzdálenosti do 4 m</t>
  </si>
  <si>
    <t>stojany na sáčky na psí exkrementy - doplnění sáčků do stojanu včetně dodání sáčků</t>
  </si>
  <si>
    <t>chemické mytí - 3 x ročně</t>
  </si>
  <si>
    <t>další úkony - celoročně dle potřeby</t>
  </si>
  <si>
    <t>dodání plastového pytle místo vložky do koše - koš malý na směsný odpad 35-45 l</t>
  </si>
  <si>
    <t>dodání plastového pytle místo vložky do koše -  koš velkoobjemový na směsný odpad 80-120 l</t>
  </si>
  <si>
    <t>dodání plastového pytle místo vložky do koše - koš na plasty</t>
  </si>
  <si>
    <t>rovnání a drobné opravy košů a stojanů na sáčky - dle potřeby</t>
  </si>
  <si>
    <t>KOMPLEX ZAHRAD VRCHU PETŘÍNA</t>
  </si>
  <si>
    <t>LETENSKÉ SADY</t>
  </si>
  <si>
    <t>ZAHRADA KINSKÝCH</t>
  </si>
  <si>
    <t>HRADČANSKÉ NÁMĚSTÍ</t>
  </si>
  <si>
    <t>OBORA HVĚZDA</t>
  </si>
  <si>
    <t>PARK VRCH VÍTKOV</t>
  </si>
  <si>
    <t>KRÁLOVSKÁ OBORA STROMOVKA</t>
  </si>
  <si>
    <t>vyvážení košů - období březen až říjen (7x v týdnu, 2x denně)</t>
  </si>
  <si>
    <t>vyvážení košů - období listopad až únor (3x v týdnu)</t>
  </si>
  <si>
    <t xml:space="preserve">pomocné práce </t>
  </si>
  <si>
    <t>hod</t>
  </si>
  <si>
    <t>vysypání koše  - koš malý na směsný odpad do 45 l, včetně úklidu v okolí koše ve vzdálenosti do 4 m</t>
  </si>
  <si>
    <t>vysypání koše - koš velkoobjemový na směsný odpad nad 45 l, včetně úklidu v okolí koše ve vzdálenosti do 4 m</t>
  </si>
  <si>
    <t>chemické mytí koše, včetně úklidu v okolí koše ve vzdálenosti do 4 m</t>
  </si>
  <si>
    <t>cena celkem</t>
  </si>
  <si>
    <t>CENA CELKEM BEZ DPH</t>
  </si>
  <si>
    <t>mj</t>
  </si>
  <si>
    <t>počet mj</t>
  </si>
  <si>
    <t>počet mj/měsíc</t>
  </si>
  <si>
    <t>cena/mj</t>
  </si>
  <si>
    <t>doplnění sáčků na psí exkrementy do stojanů - období březen až říjen (2x v týdnu)</t>
  </si>
  <si>
    <t>doplnění sáčků na psí exkrementy do stojanů - období listopad až únor (1x v týdnu)</t>
  </si>
  <si>
    <t>vyvážení košů - období březen až říjen (7x v týdnu, 1x denně)</t>
  </si>
  <si>
    <t>rovnání a drobné opravy košů - dle potřeby</t>
  </si>
  <si>
    <t>CENA CELKEM  BEZ DPH</t>
  </si>
  <si>
    <t>CENA CELKEM BEZ DPH - VŠECHNY LOKALITY</t>
  </si>
  <si>
    <t>KONTROLNÍ ROZPOČET</t>
  </si>
  <si>
    <t>Vyvážení odpadkových košů</t>
  </si>
  <si>
    <t>POLOŽKOVÝ ROZPOČET</t>
  </si>
  <si>
    <t>podpis a razítko uchazeče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</si>
</sst>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medium"/>
      <right style="thick"/>
      <top style="thin"/>
      <bottom style="thin"/>
    </border>
    <border>
      <left style="thick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/>
    </xf>
    <xf numFmtId="44" fontId="0" fillId="0" borderId="0" xfId="0" applyNumberFormat="1" applyAlignment="1">
      <alignment/>
    </xf>
    <xf numFmtId="44" fontId="2" fillId="0" borderId="0" xfId="0" applyNumberFormat="1" applyFont="1" applyBorder="1" applyAlignment="1">
      <alignment horizontal="left" wrapText="1"/>
    </xf>
    <xf numFmtId="0" fontId="0" fillId="0" borderId="11" xfId="0" applyFont="1" applyBorder="1" applyAlignment="1">
      <alignment wrapText="1"/>
    </xf>
    <xf numFmtId="2" fontId="0" fillId="0" borderId="11" xfId="0" applyNumberFormat="1" applyFont="1" applyBorder="1" applyAlignment="1">
      <alignment horizontal="right" wrapText="1"/>
    </xf>
    <xf numFmtId="44" fontId="0" fillId="0" borderId="11" xfId="38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2" fontId="0" fillId="0" borderId="12" xfId="0" applyNumberFormat="1" applyFont="1" applyBorder="1" applyAlignment="1">
      <alignment horizontal="right" wrapText="1"/>
    </xf>
    <xf numFmtId="44" fontId="0" fillId="0" borderId="12" xfId="38" applyFont="1" applyBorder="1" applyAlignment="1">
      <alignment horizontal="left" wrapText="1"/>
    </xf>
    <xf numFmtId="44" fontId="0" fillId="0" borderId="12" xfId="0" applyNumberFormat="1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2" fontId="0" fillId="0" borderId="13" xfId="0" applyNumberFormat="1" applyFont="1" applyBorder="1" applyAlignment="1">
      <alignment wrapText="1"/>
    </xf>
    <xf numFmtId="44" fontId="0" fillId="0" borderId="13" xfId="38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2" fontId="0" fillId="0" borderId="11" xfId="0" applyNumberFormat="1" applyBorder="1" applyAlignment="1">
      <alignment/>
    </xf>
    <xf numFmtId="44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4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44" fontId="0" fillId="0" borderId="13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44" fontId="0" fillId="0" borderId="0" xfId="38" applyFont="1" applyBorder="1" applyAlignment="1">
      <alignment/>
    </xf>
    <xf numFmtId="44" fontId="0" fillId="0" borderId="0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44" fontId="0" fillId="0" borderId="0" xfId="38" applyBorder="1" applyAlignment="1">
      <alignment/>
    </xf>
    <xf numFmtId="0" fontId="2" fillId="0" borderId="12" xfId="0" applyFont="1" applyBorder="1" applyAlignment="1">
      <alignment wrapText="1"/>
    </xf>
    <xf numFmtId="44" fontId="0" fillId="0" borderId="12" xfId="0" applyNumberFormat="1" applyBorder="1" applyAlignment="1">
      <alignment horizontal="center"/>
    </xf>
    <xf numFmtId="2" fontId="0" fillId="0" borderId="12" xfId="0" applyNumberFormat="1" applyFont="1" applyBorder="1" applyAlignment="1">
      <alignment wrapText="1"/>
    </xf>
    <xf numFmtId="0" fontId="0" fillId="0" borderId="18" xfId="0" applyFont="1" applyBorder="1" applyAlignment="1">
      <alignment horizontal="left" wrapText="1"/>
    </xf>
    <xf numFmtId="2" fontId="0" fillId="0" borderId="18" xfId="0" applyNumberFormat="1" applyFont="1" applyBorder="1" applyAlignment="1">
      <alignment wrapText="1"/>
    </xf>
    <xf numFmtId="44" fontId="0" fillId="0" borderId="18" xfId="38" applyFont="1" applyBorder="1" applyAlignment="1">
      <alignment horizontal="left" wrapText="1"/>
    </xf>
    <xf numFmtId="0" fontId="2" fillId="33" borderId="19" xfId="0" applyFont="1" applyFill="1" applyBorder="1" applyAlignment="1">
      <alignment wrapText="1"/>
    </xf>
    <xf numFmtId="0" fontId="2" fillId="33" borderId="20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44" fontId="0" fillId="0" borderId="22" xfId="0" applyNumberFormat="1" applyBorder="1" applyAlignment="1">
      <alignment/>
    </xf>
    <xf numFmtId="0" fontId="0" fillId="0" borderId="23" xfId="0" applyFont="1" applyBorder="1" applyAlignment="1">
      <alignment wrapText="1"/>
    </xf>
    <xf numFmtId="44" fontId="0" fillId="0" borderId="24" xfId="0" applyNumberFormat="1" applyBorder="1" applyAlignment="1">
      <alignment/>
    </xf>
    <xf numFmtId="0" fontId="0" fillId="0" borderId="25" xfId="0" applyFont="1" applyBorder="1" applyAlignment="1">
      <alignment wrapText="1"/>
    </xf>
    <xf numFmtId="44" fontId="0" fillId="0" borderId="26" xfId="0" applyNumberFormat="1" applyBorder="1" applyAlignment="1">
      <alignment/>
    </xf>
    <xf numFmtId="0" fontId="0" fillId="0" borderId="27" xfId="0" applyFont="1" applyBorder="1" applyAlignment="1">
      <alignment wrapText="1"/>
    </xf>
    <xf numFmtId="44" fontId="0" fillId="0" borderId="28" xfId="0" applyNumberFormat="1" applyBorder="1" applyAlignment="1">
      <alignment/>
    </xf>
    <xf numFmtId="0" fontId="0" fillId="0" borderId="29" xfId="0" applyFont="1" applyBorder="1" applyAlignment="1">
      <alignment wrapText="1"/>
    </xf>
    <xf numFmtId="44" fontId="0" fillId="0" borderId="30" xfId="0" applyNumberFormat="1" applyBorder="1" applyAlignment="1">
      <alignment/>
    </xf>
    <xf numFmtId="44" fontId="0" fillId="0" borderId="22" xfId="38" applyFont="1" applyBorder="1" applyAlignment="1">
      <alignment horizontal="left" wrapText="1"/>
    </xf>
    <xf numFmtId="44" fontId="0" fillId="0" borderId="24" xfId="38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44" fontId="0" fillId="0" borderId="24" xfId="0" applyNumberFormat="1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4" fontId="0" fillId="0" borderId="32" xfId="38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44" fontId="0" fillId="0" borderId="26" xfId="38" applyFont="1" applyBorder="1" applyAlignment="1">
      <alignment horizontal="left" wrapText="1"/>
    </xf>
    <xf numFmtId="0" fontId="2" fillId="33" borderId="33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2" fontId="0" fillId="33" borderId="19" xfId="0" applyNumberFormat="1" applyFill="1" applyBorder="1" applyAlignment="1">
      <alignment/>
    </xf>
    <xf numFmtId="44" fontId="0" fillId="33" borderId="19" xfId="38" applyFont="1" applyFill="1" applyBorder="1" applyAlignment="1">
      <alignment/>
    </xf>
    <xf numFmtId="44" fontId="0" fillId="33" borderId="19" xfId="0" applyNumberFormat="1" applyFill="1" applyBorder="1" applyAlignment="1">
      <alignment/>
    </xf>
    <xf numFmtId="44" fontId="0" fillId="33" borderId="20" xfId="0" applyNumberFormat="1" applyFill="1" applyBorder="1" applyAlignment="1">
      <alignment/>
    </xf>
    <xf numFmtId="0" fontId="2" fillId="33" borderId="34" xfId="0" applyFont="1" applyFill="1" applyBorder="1" applyAlignment="1">
      <alignment wrapText="1"/>
    </xf>
    <xf numFmtId="0" fontId="2" fillId="33" borderId="35" xfId="0" applyFont="1" applyFill="1" applyBorder="1" applyAlignment="1">
      <alignment wrapText="1"/>
    </xf>
    <xf numFmtId="44" fontId="0" fillId="33" borderId="19" xfId="38" applyFill="1" applyBorder="1" applyAlignment="1">
      <alignment/>
    </xf>
    <xf numFmtId="44" fontId="0" fillId="33" borderId="34" xfId="0" applyNumberFormat="1" applyFill="1" applyBorder="1" applyAlignment="1">
      <alignment/>
    </xf>
    <xf numFmtId="44" fontId="2" fillId="34" borderId="36" xfId="0" applyNumberFormat="1" applyFont="1" applyFill="1" applyBorder="1" applyAlignment="1">
      <alignment horizontal="left" wrapText="1"/>
    </xf>
    <xf numFmtId="44" fontId="2" fillId="0" borderId="0" xfId="0" applyNumberFormat="1" applyFont="1" applyFill="1" applyBorder="1" applyAlignment="1">
      <alignment horizontal="left" wrapText="1"/>
    </xf>
    <xf numFmtId="0" fontId="2" fillId="35" borderId="37" xfId="0" applyFont="1" applyFill="1" applyBorder="1" applyAlignment="1">
      <alignment horizontal="center" wrapText="1"/>
    </xf>
    <xf numFmtId="0" fontId="2" fillId="35" borderId="38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4" fontId="2" fillId="34" borderId="38" xfId="0" applyNumberFormat="1" applyFont="1" applyFill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" fillId="33" borderId="38" xfId="0" applyFont="1" applyFill="1" applyBorder="1" applyAlignment="1">
      <alignment wrapText="1"/>
    </xf>
    <xf numFmtId="0" fontId="2" fillId="33" borderId="38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39" xfId="0" applyBorder="1" applyAlignment="1">
      <alignment/>
    </xf>
    <xf numFmtId="44" fontId="0" fillId="0" borderId="0" xfId="0" applyNumberFormat="1" applyBorder="1" applyAlignment="1">
      <alignment horizontal="center"/>
    </xf>
    <xf numFmtId="44" fontId="0" fillId="36" borderId="11" xfId="38" applyFont="1" applyFill="1" applyBorder="1" applyAlignment="1">
      <alignment/>
    </xf>
    <xf numFmtId="44" fontId="0" fillId="36" borderId="12" xfId="38" applyFont="1" applyFill="1" applyBorder="1" applyAlignment="1">
      <alignment/>
    </xf>
    <xf numFmtId="44" fontId="0" fillId="36" borderId="14" xfId="38" applyFont="1" applyFill="1" applyBorder="1" applyAlignment="1">
      <alignment/>
    </xf>
    <xf numFmtId="44" fontId="0" fillId="36" borderId="15" xfId="38" applyFont="1" applyFill="1" applyBorder="1" applyAlignment="1">
      <alignment/>
    </xf>
    <xf numFmtId="44" fontId="0" fillId="36" borderId="11" xfId="38" applyFont="1" applyFill="1" applyBorder="1" applyAlignment="1">
      <alignment horizontal="left" wrapText="1"/>
    </xf>
    <xf numFmtId="44" fontId="0" fillId="36" borderId="12" xfId="38" applyFont="1" applyFill="1" applyBorder="1" applyAlignment="1">
      <alignment horizontal="left" wrapText="1"/>
    </xf>
    <xf numFmtId="44" fontId="0" fillId="36" borderId="13" xfId="38" applyFont="1" applyFill="1" applyBorder="1" applyAlignment="1">
      <alignment horizontal="left" wrapText="1"/>
    </xf>
    <xf numFmtId="44" fontId="0" fillId="36" borderId="11" xfId="38" applyFill="1" applyBorder="1" applyAlignment="1">
      <alignment/>
    </xf>
    <xf numFmtId="44" fontId="0" fillId="36" borderId="12" xfId="38" applyFill="1" applyBorder="1" applyAlignment="1">
      <alignment/>
    </xf>
    <xf numFmtId="44" fontId="0" fillId="36" borderId="13" xfId="38" applyFill="1" applyBorder="1" applyAlignment="1">
      <alignment/>
    </xf>
    <xf numFmtId="44" fontId="0" fillId="36" borderId="14" xfId="38" applyFill="1" applyBorder="1" applyAlignment="1">
      <alignment/>
    </xf>
    <xf numFmtId="44" fontId="0" fillId="36" borderId="15" xfId="38" applyFill="1" applyBorder="1" applyAlignment="1">
      <alignment/>
    </xf>
    <xf numFmtId="44" fontId="0" fillId="36" borderId="18" xfId="38" applyFont="1" applyFill="1" applyBorder="1" applyAlignment="1">
      <alignment horizontal="left" wrapText="1"/>
    </xf>
    <xf numFmtId="44" fontId="2" fillId="37" borderId="20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left" wrapText="1"/>
    </xf>
    <xf numFmtId="0" fontId="2" fillId="33" borderId="19" xfId="0" applyFont="1" applyFill="1" applyBorder="1" applyAlignment="1">
      <alignment horizontal="left" wrapText="1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34" borderId="43" xfId="0" applyFont="1" applyFill="1" applyBorder="1" applyAlignment="1">
      <alignment horizontal="left" wrapText="1"/>
    </xf>
    <xf numFmtId="0" fontId="2" fillId="34" borderId="44" xfId="0" applyFont="1" applyFill="1" applyBorder="1" applyAlignment="1">
      <alignment horizontal="left" wrapText="1"/>
    </xf>
    <xf numFmtId="0" fontId="2" fillId="34" borderId="4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34" borderId="33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left" wrapText="1"/>
    </xf>
    <xf numFmtId="0" fontId="2" fillId="33" borderId="20" xfId="0" applyFont="1" applyFill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34" borderId="33" xfId="0" applyFont="1" applyFill="1" applyBorder="1" applyAlignment="1">
      <alignment horizontal="left" wrapText="1"/>
    </xf>
    <xf numFmtId="0" fontId="2" fillId="34" borderId="19" xfId="0" applyFont="1" applyFill="1" applyBorder="1" applyAlignment="1">
      <alignment horizontal="left" wrapText="1"/>
    </xf>
    <xf numFmtId="0" fontId="2" fillId="34" borderId="20" xfId="0" applyFont="1" applyFill="1" applyBorder="1" applyAlignment="1">
      <alignment horizontal="left" wrapText="1"/>
    </xf>
    <xf numFmtId="0" fontId="2" fillId="37" borderId="47" xfId="0" applyFont="1" applyFill="1" applyBorder="1" applyAlignment="1">
      <alignment horizontal="left" wrapText="1"/>
    </xf>
    <xf numFmtId="0" fontId="2" fillId="37" borderId="46" xfId="0" applyFont="1" applyFill="1" applyBorder="1" applyAlignment="1">
      <alignment horizontal="left" wrapText="1"/>
    </xf>
    <xf numFmtId="0" fontId="2" fillId="37" borderId="48" xfId="0" applyFont="1" applyFill="1" applyBorder="1" applyAlignment="1">
      <alignment horizontal="left" wrapText="1"/>
    </xf>
    <xf numFmtId="0" fontId="0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44.140625" style="0" customWidth="1"/>
    <col min="2" max="2" width="8.57421875" style="0" customWidth="1"/>
    <col min="3" max="3" width="8.8515625" style="0" bestFit="1" customWidth="1"/>
    <col min="4" max="4" width="14.8515625" style="0" bestFit="1" customWidth="1"/>
    <col min="5" max="5" width="15.8515625" style="0" customWidth="1"/>
    <col min="6" max="6" width="22.8515625" style="0" customWidth="1"/>
    <col min="7" max="7" width="24.421875" style="0" customWidth="1"/>
    <col min="8" max="8" width="14.8515625" style="0" customWidth="1"/>
  </cols>
  <sheetData>
    <row r="1" ht="13.5" thickBot="1"/>
    <row r="2" spans="1:7" ht="14.25" thickBot="1" thickTop="1">
      <c r="A2" s="109" t="s">
        <v>14</v>
      </c>
      <c r="B2" s="110"/>
      <c r="C2" s="110"/>
      <c r="D2" s="110"/>
      <c r="E2" s="110"/>
      <c r="F2" s="110"/>
      <c r="G2" s="111"/>
    </row>
    <row r="3" spans="1:7" ht="13.5" customHeight="1" thickBot="1">
      <c r="A3" s="107" t="s">
        <v>20</v>
      </c>
      <c r="B3" s="108"/>
      <c r="C3" s="108"/>
      <c r="D3" s="108"/>
      <c r="E3" s="108"/>
      <c r="F3" s="108"/>
      <c r="G3" s="112"/>
    </row>
    <row r="4" spans="1:7" ht="13.5" thickBot="1">
      <c r="A4" s="74" t="s">
        <v>1</v>
      </c>
      <c r="B4" s="75" t="s">
        <v>29</v>
      </c>
      <c r="C4" s="75" t="s">
        <v>30</v>
      </c>
      <c r="D4" s="75" t="s">
        <v>31</v>
      </c>
      <c r="E4" s="75" t="s">
        <v>32</v>
      </c>
      <c r="F4" s="75" t="s">
        <v>2</v>
      </c>
      <c r="G4" s="76" t="s">
        <v>27</v>
      </c>
    </row>
    <row r="5" spans="1:7" ht="25.5">
      <c r="A5" s="44" t="s">
        <v>24</v>
      </c>
      <c r="B5" s="77" t="s">
        <v>0</v>
      </c>
      <c r="C5" s="21">
        <v>267</v>
      </c>
      <c r="D5" s="21">
        <f>C5*31*2</f>
        <v>16554</v>
      </c>
      <c r="E5" s="93">
        <v>0</v>
      </c>
      <c r="F5" s="22">
        <f>E5*D5</f>
        <v>0</v>
      </c>
      <c r="G5" s="45">
        <f>F5*8</f>
        <v>0</v>
      </c>
    </row>
    <row r="6" spans="1:7" ht="38.25">
      <c r="A6" s="46" t="s">
        <v>25</v>
      </c>
      <c r="B6" s="78" t="s">
        <v>0</v>
      </c>
      <c r="C6" s="23">
        <v>4</v>
      </c>
      <c r="D6" s="23">
        <f>C6*31*2</f>
        <v>248</v>
      </c>
      <c r="E6" s="94">
        <v>0</v>
      </c>
      <c r="F6" s="24">
        <f>E6*D6</f>
        <v>0</v>
      </c>
      <c r="G6" s="47">
        <f>F6*8</f>
        <v>0</v>
      </c>
    </row>
    <row r="7" spans="1:7" ht="25.5">
      <c r="A7" s="46" t="s">
        <v>3</v>
      </c>
      <c r="B7" s="78" t="s">
        <v>0</v>
      </c>
      <c r="C7" s="23">
        <v>7</v>
      </c>
      <c r="D7" s="23">
        <f>C7*31*2</f>
        <v>434</v>
      </c>
      <c r="E7" s="94">
        <v>0</v>
      </c>
      <c r="F7" s="24">
        <f>E7*D7</f>
        <v>0</v>
      </c>
      <c r="G7" s="47">
        <f>F7*8</f>
        <v>0</v>
      </c>
    </row>
    <row r="8" spans="1:7" ht="26.25" thickBot="1">
      <c r="A8" s="46" t="s">
        <v>4</v>
      </c>
      <c r="B8" s="78" t="s">
        <v>0</v>
      </c>
      <c r="C8" s="23">
        <v>2</v>
      </c>
      <c r="D8" s="23">
        <f>C8*31*2</f>
        <v>124</v>
      </c>
      <c r="E8" s="94">
        <v>0</v>
      </c>
      <c r="F8" s="24">
        <f>E8*D8</f>
        <v>0</v>
      </c>
      <c r="G8" s="47">
        <f>F8*8</f>
        <v>0</v>
      </c>
    </row>
    <row r="9" spans="1:7" ht="13.5" thickBot="1">
      <c r="A9" s="107" t="s">
        <v>21</v>
      </c>
      <c r="B9" s="108"/>
      <c r="C9" s="42"/>
      <c r="D9" s="42"/>
      <c r="E9" s="42"/>
      <c r="F9" s="42"/>
      <c r="G9" s="68"/>
    </row>
    <row r="10" spans="1:7" ht="13.5" thickBot="1">
      <c r="A10" s="74" t="s">
        <v>1</v>
      </c>
      <c r="B10" s="75" t="s">
        <v>29</v>
      </c>
      <c r="C10" s="75" t="s">
        <v>30</v>
      </c>
      <c r="D10" s="75" t="s">
        <v>31</v>
      </c>
      <c r="E10" s="75" t="s">
        <v>32</v>
      </c>
      <c r="F10" s="75" t="s">
        <v>2</v>
      </c>
      <c r="G10" s="76" t="s">
        <v>27</v>
      </c>
    </row>
    <row r="11" spans="1:7" ht="25.5">
      <c r="A11" s="44" t="s">
        <v>24</v>
      </c>
      <c r="B11" s="77" t="s">
        <v>0</v>
      </c>
      <c r="C11" s="21">
        <v>267</v>
      </c>
      <c r="D11" s="27">
        <f>C11*13</f>
        <v>3471</v>
      </c>
      <c r="E11" s="93">
        <v>0</v>
      </c>
      <c r="F11" s="22">
        <f>E11*D11</f>
        <v>0</v>
      </c>
      <c r="G11" s="45">
        <f>F11*4</f>
        <v>0</v>
      </c>
    </row>
    <row r="12" spans="1:7" ht="38.25">
      <c r="A12" s="46" t="s">
        <v>25</v>
      </c>
      <c r="B12" s="78" t="s">
        <v>0</v>
      </c>
      <c r="C12" s="23">
        <v>4</v>
      </c>
      <c r="D12" s="28">
        <f>C12*13</f>
        <v>52</v>
      </c>
      <c r="E12" s="94">
        <v>0</v>
      </c>
      <c r="F12" s="24">
        <f>E12*D12</f>
        <v>0</v>
      </c>
      <c r="G12" s="47">
        <f>F12*4</f>
        <v>0</v>
      </c>
    </row>
    <row r="13" spans="1:7" ht="25.5">
      <c r="A13" s="46" t="s">
        <v>3</v>
      </c>
      <c r="B13" s="78" t="s">
        <v>0</v>
      </c>
      <c r="C13" s="23">
        <v>7</v>
      </c>
      <c r="D13" s="28">
        <f>C13*13</f>
        <v>91</v>
      </c>
      <c r="E13" s="94">
        <v>0</v>
      </c>
      <c r="F13" s="24">
        <f>E13*D13</f>
        <v>0</v>
      </c>
      <c r="G13" s="47">
        <f>F13*4</f>
        <v>0</v>
      </c>
    </row>
    <row r="14" spans="1:7" ht="26.25" thickBot="1">
      <c r="A14" s="46" t="s">
        <v>4</v>
      </c>
      <c r="B14" s="78" t="s">
        <v>0</v>
      </c>
      <c r="C14" s="23">
        <v>2</v>
      </c>
      <c r="D14" s="28">
        <f>C14*13</f>
        <v>26</v>
      </c>
      <c r="E14" s="94">
        <v>0</v>
      </c>
      <c r="F14" s="24">
        <f>E14*D14</f>
        <v>0</v>
      </c>
      <c r="G14" s="47">
        <f>F14*4</f>
        <v>0</v>
      </c>
    </row>
    <row r="15" spans="1:7" ht="13.5" customHeight="1" thickBot="1">
      <c r="A15" s="107" t="s">
        <v>33</v>
      </c>
      <c r="B15" s="108"/>
      <c r="C15" s="108"/>
      <c r="D15" s="42"/>
      <c r="E15" s="42"/>
      <c r="F15" s="42"/>
      <c r="G15" s="68"/>
    </row>
    <row r="16" spans="1:7" ht="13.5" thickBot="1">
      <c r="A16" s="74" t="s">
        <v>1</v>
      </c>
      <c r="B16" s="75" t="s">
        <v>29</v>
      </c>
      <c r="C16" s="75" t="s">
        <v>30</v>
      </c>
      <c r="D16" s="75" t="s">
        <v>31</v>
      </c>
      <c r="E16" s="75" t="s">
        <v>32</v>
      </c>
      <c r="F16" s="75" t="s">
        <v>2</v>
      </c>
      <c r="G16" s="76" t="s">
        <v>27</v>
      </c>
    </row>
    <row r="17" spans="1:7" ht="26.25" thickBot="1">
      <c r="A17" s="50" t="s">
        <v>6</v>
      </c>
      <c r="B17" s="81" t="s">
        <v>0</v>
      </c>
      <c r="C17" s="17">
        <v>12</v>
      </c>
      <c r="D17" s="17">
        <f>C17*4.5*2</f>
        <v>108</v>
      </c>
      <c r="E17" s="95">
        <v>0</v>
      </c>
      <c r="F17" s="19">
        <f>E17*D17</f>
        <v>0</v>
      </c>
      <c r="G17" s="51">
        <f>F17*8</f>
        <v>0</v>
      </c>
    </row>
    <row r="18" spans="1:7" ht="13.5" customHeight="1" thickBot="1">
      <c r="A18" s="107" t="s">
        <v>34</v>
      </c>
      <c r="B18" s="108"/>
      <c r="C18" s="108"/>
      <c r="D18" s="42"/>
      <c r="E18" s="42"/>
      <c r="F18" s="42"/>
      <c r="G18" s="68"/>
    </row>
    <row r="19" spans="1:7" ht="13.5" thickBot="1">
      <c r="A19" s="74" t="s">
        <v>1</v>
      </c>
      <c r="B19" s="75" t="s">
        <v>29</v>
      </c>
      <c r="C19" s="75" t="s">
        <v>30</v>
      </c>
      <c r="D19" s="75" t="s">
        <v>31</v>
      </c>
      <c r="E19" s="75" t="s">
        <v>32</v>
      </c>
      <c r="F19" s="75" t="s">
        <v>2</v>
      </c>
      <c r="G19" s="76" t="s">
        <v>27</v>
      </c>
    </row>
    <row r="20" spans="1:7" ht="26.25" thickBot="1">
      <c r="A20" s="52" t="s">
        <v>6</v>
      </c>
      <c r="B20" s="82" t="s">
        <v>0</v>
      </c>
      <c r="C20" s="18">
        <v>12</v>
      </c>
      <c r="D20" s="18">
        <f>C20*4.5</f>
        <v>54</v>
      </c>
      <c r="E20" s="96">
        <v>0</v>
      </c>
      <c r="F20" s="20">
        <f>E20*D20</f>
        <v>0</v>
      </c>
      <c r="G20" s="53">
        <f>F20*4</f>
        <v>0</v>
      </c>
    </row>
    <row r="21" spans="1:7" ht="13.5" thickBot="1">
      <c r="A21" s="69" t="s">
        <v>7</v>
      </c>
      <c r="B21" s="63"/>
      <c r="C21" s="64"/>
      <c r="D21" s="64"/>
      <c r="E21" s="65"/>
      <c r="F21" s="66"/>
      <c r="G21" s="71"/>
    </row>
    <row r="22" spans="1:7" ht="13.5" thickBot="1">
      <c r="A22" s="74" t="s">
        <v>1</v>
      </c>
      <c r="B22" s="75" t="s">
        <v>29</v>
      </c>
      <c r="C22" s="75" t="s">
        <v>30</v>
      </c>
      <c r="D22" s="75" t="s">
        <v>31</v>
      </c>
      <c r="E22" s="75" t="s">
        <v>32</v>
      </c>
      <c r="F22" s="75" t="s">
        <v>2</v>
      </c>
      <c r="G22" s="76" t="s">
        <v>27</v>
      </c>
    </row>
    <row r="23" spans="1:7" ht="26.25" thickBot="1">
      <c r="A23" s="44" t="s">
        <v>26</v>
      </c>
      <c r="B23" s="83" t="s">
        <v>0</v>
      </c>
      <c r="C23" s="32">
        <f>C11+C12+C13+C14</f>
        <v>280</v>
      </c>
      <c r="D23" s="6">
        <f>C23*0.25</f>
        <v>70</v>
      </c>
      <c r="E23" s="97">
        <v>0</v>
      </c>
      <c r="F23" s="7">
        <f>D23*E23</f>
        <v>0</v>
      </c>
      <c r="G23" s="54">
        <f>F23*12</f>
        <v>0</v>
      </c>
    </row>
    <row r="24" spans="1:7" ht="13.5" thickBot="1">
      <c r="A24" s="69" t="s">
        <v>8</v>
      </c>
      <c r="B24" s="42"/>
      <c r="C24" s="42"/>
      <c r="D24" s="42"/>
      <c r="E24" s="42"/>
      <c r="F24" s="42"/>
      <c r="G24" s="68"/>
    </row>
    <row r="25" spans="1:7" ht="13.5" thickBot="1">
      <c r="A25" s="74" t="s">
        <v>1</v>
      </c>
      <c r="B25" s="75" t="s">
        <v>29</v>
      </c>
      <c r="C25" s="75" t="s">
        <v>30</v>
      </c>
      <c r="D25" s="75" t="s">
        <v>31</v>
      </c>
      <c r="E25" s="75" t="s">
        <v>32</v>
      </c>
      <c r="F25" s="75" t="s">
        <v>2</v>
      </c>
      <c r="G25" s="76" t="s">
        <v>27</v>
      </c>
    </row>
    <row r="26" spans="1:7" ht="25.5">
      <c r="A26" s="46" t="s">
        <v>9</v>
      </c>
      <c r="B26" s="84" t="s">
        <v>0</v>
      </c>
      <c r="C26" s="10">
        <v>267</v>
      </c>
      <c r="D26" s="10">
        <f>C26*5</f>
        <v>1335</v>
      </c>
      <c r="E26" s="98">
        <v>0</v>
      </c>
      <c r="F26" s="11">
        <f>E26*D26</f>
        <v>0</v>
      </c>
      <c r="G26" s="57">
        <f>F26*12</f>
        <v>0</v>
      </c>
    </row>
    <row r="27" spans="1:7" ht="25.5">
      <c r="A27" s="46" t="s">
        <v>10</v>
      </c>
      <c r="B27" s="84" t="s">
        <v>0</v>
      </c>
      <c r="C27" s="10">
        <v>4</v>
      </c>
      <c r="D27" s="10">
        <f>C27*5</f>
        <v>20</v>
      </c>
      <c r="E27" s="98">
        <v>0</v>
      </c>
      <c r="F27" s="11">
        <f>E27*D27</f>
        <v>0</v>
      </c>
      <c r="G27" s="57">
        <f>F27*12</f>
        <v>0</v>
      </c>
    </row>
    <row r="28" spans="1:7" ht="25.5">
      <c r="A28" s="56" t="s">
        <v>11</v>
      </c>
      <c r="B28" s="84" t="s">
        <v>0</v>
      </c>
      <c r="C28" s="10">
        <v>7</v>
      </c>
      <c r="D28" s="10">
        <f>C28*5</f>
        <v>35</v>
      </c>
      <c r="E28" s="98">
        <v>0</v>
      </c>
      <c r="F28" s="11">
        <f>E28*D28</f>
        <v>0</v>
      </c>
      <c r="G28" s="57">
        <f>F28*12</f>
        <v>0</v>
      </c>
    </row>
    <row r="29" spans="1:7" ht="25.5">
      <c r="A29" s="56" t="s">
        <v>12</v>
      </c>
      <c r="B29" s="84" t="s">
        <v>0</v>
      </c>
      <c r="C29" s="38">
        <f>C23+C20</f>
        <v>292</v>
      </c>
      <c r="D29" s="38">
        <f>C29*1</f>
        <v>292</v>
      </c>
      <c r="E29" s="98">
        <v>0</v>
      </c>
      <c r="F29" s="11">
        <f>D29*E29</f>
        <v>0</v>
      </c>
      <c r="G29" s="55">
        <f>F29*12</f>
        <v>0</v>
      </c>
    </row>
    <row r="30" spans="1:7" ht="13.5" thickBot="1">
      <c r="A30" s="60" t="s">
        <v>22</v>
      </c>
      <c r="B30" s="85" t="s">
        <v>23</v>
      </c>
      <c r="C30" s="14">
        <v>40</v>
      </c>
      <c r="D30" s="14">
        <f>C30*1</f>
        <v>40</v>
      </c>
      <c r="E30" s="99">
        <v>0</v>
      </c>
      <c r="F30" s="15">
        <f>D30*E30</f>
        <v>0</v>
      </c>
      <c r="G30" s="61">
        <f>F30*12</f>
        <v>0</v>
      </c>
    </row>
    <row r="31" spans="1:7" ht="13.5" thickBot="1">
      <c r="A31" s="114" t="s">
        <v>28</v>
      </c>
      <c r="B31" s="115"/>
      <c r="C31" s="115"/>
      <c r="D31" s="115"/>
      <c r="E31" s="115"/>
      <c r="F31" s="116"/>
      <c r="G31" s="72">
        <f>G5+G6+G7+G8+G11+G12+G13+G14++G17+G20+G23+G26+G27+G28+G29+G30</f>
        <v>0</v>
      </c>
    </row>
    <row r="32" spans="1:7" ht="13.5" thickTop="1">
      <c r="A32" s="113"/>
      <c r="B32" s="113"/>
      <c r="C32" s="113"/>
      <c r="D32" s="113"/>
      <c r="E32" s="113"/>
      <c r="F32" s="113"/>
      <c r="G32" s="4"/>
    </row>
    <row r="33" spans="1:8" ht="25.5" customHeight="1">
      <c r="A33" s="113"/>
      <c r="B33" s="113"/>
      <c r="C33" s="113"/>
      <c r="D33" s="113"/>
      <c r="E33" s="113"/>
      <c r="F33" s="113"/>
      <c r="G33" s="4"/>
      <c r="H33" s="29"/>
    </row>
    <row r="34" spans="1:8" ht="89.25" customHeight="1">
      <c r="A34" s="16"/>
      <c r="B34" s="29"/>
      <c r="C34" s="29"/>
      <c r="D34" s="29"/>
      <c r="E34" s="30"/>
      <c r="F34" s="31"/>
      <c r="G34" s="31"/>
      <c r="H34" s="29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33"/>
      <c r="C36" s="33"/>
      <c r="D36" s="34"/>
      <c r="E36" s="33"/>
      <c r="F36" s="33"/>
      <c r="G36" s="33"/>
      <c r="H36" s="33"/>
    </row>
    <row r="37" spans="1:8" ht="12.75">
      <c r="A37" s="16"/>
      <c r="B37" s="33"/>
      <c r="C37" s="33"/>
      <c r="D37" s="33"/>
      <c r="E37" s="33"/>
      <c r="F37" s="33"/>
      <c r="G37" s="33"/>
      <c r="H37" s="33"/>
    </row>
    <row r="38" spans="1:8" ht="12.75">
      <c r="A38" s="16"/>
      <c r="B38" s="33"/>
      <c r="C38" s="33"/>
      <c r="D38" s="33"/>
      <c r="E38" s="33"/>
      <c r="F38" s="33"/>
      <c r="G38" s="33"/>
      <c r="H38" s="33"/>
    </row>
    <row r="39" spans="1:8" ht="12.75">
      <c r="A39" s="16"/>
      <c r="B39" s="33"/>
      <c r="C39" s="33"/>
      <c r="D39" s="33"/>
      <c r="E39" s="33"/>
      <c r="F39" s="33"/>
      <c r="G39" s="33"/>
      <c r="H39" s="33"/>
    </row>
    <row r="40" spans="1:8" ht="12.75">
      <c r="A40" s="16"/>
      <c r="B40" s="33"/>
      <c r="C40" s="33"/>
      <c r="D40" s="33"/>
      <c r="E40" s="33"/>
      <c r="F40" s="33"/>
      <c r="G40" s="33"/>
      <c r="H40" s="33"/>
    </row>
    <row r="41" spans="1:8" ht="12.75">
      <c r="A41" s="16"/>
      <c r="B41" s="33"/>
      <c r="C41" s="33"/>
      <c r="D41" s="33"/>
      <c r="E41" s="33"/>
      <c r="F41" s="33"/>
      <c r="G41" s="33"/>
      <c r="H41" s="33"/>
    </row>
    <row r="42" spans="1:8" ht="12.75">
      <c r="A42" s="16"/>
      <c r="B42" s="33"/>
      <c r="C42" s="33"/>
      <c r="D42" s="33"/>
      <c r="E42" s="33"/>
      <c r="F42" s="33"/>
      <c r="G42" s="33"/>
      <c r="H42" s="33"/>
    </row>
  </sheetData>
  <sheetProtection sheet="1"/>
  <protectedRanges>
    <protectedRange sqref="E26:E30 E23 E20 E17 E5:E8 E11:E14" name="Oblast1"/>
  </protectedRanges>
  <mergeCells count="8">
    <mergeCell ref="A9:B9"/>
    <mergeCell ref="A2:G2"/>
    <mergeCell ref="A3:G3"/>
    <mergeCell ref="A33:F33"/>
    <mergeCell ref="A32:F32"/>
    <mergeCell ref="A31:F31"/>
    <mergeCell ref="A15:C15"/>
    <mergeCell ref="A18:C18"/>
  </mergeCells>
  <printOptions/>
  <pageMargins left="0.787401575" right="0.787401575" top="0.984251969" bottom="0.984251969" header="0.4921259845" footer="0.4921259845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44.140625" style="0" customWidth="1"/>
    <col min="2" max="2" width="8.28125" style="0" customWidth="1"/>
    <col min="3" max="3" width="9.57421875" style="0" customWidth="1"/>
    <col min="4" max="4" width="14.8515625" style="0" bestFit="1" customWidth="1"/>
    <col min="5" max="5" width="14.421875" style="0" customWidth="1"/>
    <col min="6" max="6" width="21.7109375" style="0" customWidth="1"/>
    <col min="7" max="7" width="29.8515625" style="0" customWidth="1"/>
    <col min="8" max="8" width="14.8515625" style="0" customWidth="1"/>
  </cols>
  <sheetData>
    <row r="1" ht="13.5" thickBot="1"/>
    <row r="2" spans="1:7" ht="14.25" thickBot="1" thickTop="1">
      <c r="A2" s="109" t="s">
        <v>13</v>
      </c>
      <c r="B2" s="110"/>
      <c r="C2" s="110"/>
      <c r="D2" s="110"/>
      <c r="E2" s="110"/>
      <c r="F2" s="110"/>
      <c r="G2" s="111"/>
    </row>
    <row r="3" spans="1:7" ht="13.5" thickBot="1">
      <c r="A3" s="107" t="s">
        <v>20</v>
      </c>
      <c r="B3" s="108"/>
      <c r="C3" s="108"/>
      <c r="D3" s="108"/>
      <c r="E3" s="108"/>
      <c r="F3" s="108"/>
      <c r="G3" s="112"/>
    </row>
    <row r="4" spans="1:7" ht="13.5" thickBot="1">
      <c r="A4" s="74" t="s">
        <v>1</v>
      </c>
      <c r="B4" s="75" t="s">
        <v>29</v>
      </c>
      <c r="C4" s="75" t="s">
        <v>30</v>
      </c>
      <c r="D4" s="75" t="s">
        <v>31</v>
      </c>
      <c r="E4" s="75" t="s">
        <v>32</v>
      </c>
      <c r="F4" s="75" t="s">
        <v>2</v>
      </c>
      <c r="G4" s="76" t="s">
        <v>27</v>
      </c>
    </row>
    <row r="5" spans="1:7" ht="25.5">
      <c r="A5" s="44" t="s">
        <v>24</v>
      </c>
      <c r="B5" s="77" t="s">
        <v>0</v>
      </c>
      <c r="C5" s="21">
        <v>120</v>
      </c>
      <c r="D5" s="21">
        <f>C5*31*2</f>
        <v>7440</v>
      </c>
      <c r="E5" s="100">
        <v>0</v>
      </c>
      <c r="F5" s="22">
        <f>E5*D5</f>
        <v>0</v>
      </c>
      <c r="G5" s="45">
        <f>F5*8</f>
        <v>0</v>
      </c>
    </row>
    <row r="6" spans="1:7" ht="38.25">
      <c r="A6" s="46" t="s">
        <v>25</v>
      </c>
      <c r="B6" s="78" t="s">
        <v>0</v>
      </c>
      <c r="C6" s="23">
        <v>48</v>
      </c>
      <c r="D6" s="23">
        <f>C6*31*2</f>
        <v>2976</v>
      </c>
      <c r="E6" s="101">
        <v>0</v>
      </c>
      <c r="F6" s="24">
        <f>E6*D6</f>
        <v>0</v>
      </c>
      <c r="G6" s="47">
        <f>F6*8</f>
        <v>0</v>
      </c>
    </row>
    <row r="7" spans="1:7" ht="25.5">
      <c r="A7" s="46" t="s">
        <v>3</v>
      </c>
      <c r="B7" s="78" t="s">
        <v>0</v>
      </c>
      <c r="C7" s="23">
        <v>8</v>
      </c>
      <c r="D7" s="23">
        <f>C7*31*2</f>
        <v>496</v>
      </c>
      <c r="E7" s="101">
        <v>0</v>
      </c>
      <c r="F7" s="24">
        <f>E7*D7</f>
        <v>0</v>
      </c>
      <c r="G7" s="47">
        <f>F7*8</f>
        <v>0</v>
      </c>
    </row>
    <row r="8" spans="1:7" ht="25.5" customHeight="1" thickBot="1">
      <c r="A8" s="48" t="s">
        <v>5</v>
      </c>
      <c r="B8" s="79" t="s">
        <v>0</v>
      </c>
      <c r="C8" s="25">
        <v>2</v>
      </c>
      <c r="D8" s="25">
        <f>C8*31*2</f>
        <v>124</v>
      </c>
      <c r="E8" s="102">
        <v>0</v>
      </c>
      <c r="F8" s="26">
        <f>E8*D8</f>
        <v>0</v>
      </c>
      <c r="G8" s="49">
        <f>F8*8</f>
        <v>0</v>
      </c>
    </row>
    <row r="9" spans="1:7" ht="13.5" thickBot="1">
      <c r="A9" s="107" t="s">
        <v>21</v>
      </c>
      <c r="B9" s="108"/>
      <c r="C9" s="42"/>
      <c r="D9" s="42"/>
      <c r="E9" s="42"/>
      <c r="F9" s="42"/>
      <c r="G9" s="68"/>
    </row>
    <row r="10" spans="1:7" ht="13.5" thickBot="1">
      <c r="A10" s="74" t="s">
        <v>1</v>
      </c>
      <c r="B10" s="75" t="s">
        <v>29</v>
      </c>
      <c r="C10" s="75" t="s">
        <v>30</v>
      </c>
      <c r="D10" s="75" t="s">
        <v>31</v>
      </c>
      <c r="E10" s="75" t="s">
        <v>32</v>
      </c>
      <c r="F10" s="75" t="s">
        <v>2</v>
      </c>
      <c r="G10" s="76" t="s">
        <v>27</v>
      </c>
    </row>
    <row r="11" spans="1:7" ht="25.5">
      <c r="A11" s="44" t="s">
        <v>24</v>
      </c>
      <c r="B11" s="77" t="s">
        <v>0</v>
      </c>
      <c r="C11" s="21">
        <v>120</v>
      </c>
      <c r="D11" s="27">
        <f>C11*13</f>
        <v>1560</v>
      </c>
      <c r="E11" s="100">
        <v>0</v>
      </c>
      <c r="F11" s="22">
        <f>E11*D11</f>
        <v>0</v>
      </c>
      <c r="G11" s="45">
        <f>F11*4</f>
        <v>0</v>
      </c>
    </row>
    <row r="12" spans="1:7" ht="38.25">
      <c r="A12" s="46" t="s">
        <v>25</v>
      </c>
      <c r="B12" s="78" t="s">
        <v>0</v>
      </c>
      <c r="C12" s="23">
        <v>48</v>
      </c>
      <c r="D12" s="28">
        <f>C12*13</f>
        <v>624</v>
      </c>
      <c r="E12" s="101">
        <v>0</v>
      </c>
      <c r="F12" s="24">
        <f>E12*D12</f>
        <v>0</v>
      </c>
      <c r="G12" s="47">
        <f>F12*4</f>
        <v>0</v>
      </c>
    </row>
    <row r="13" spans="1:7" ht="25.5">
      <c r="A13" s="46" t="s">
        <v>3</v>
      </c>
      <c r="B13" s="78" t="s">
        <v>0</v>
      </c>
      <c r="C13" s="23">
        <v>8</v>
      </c>
      <c r="D13" s="28">
        <f>C13*13</f>
        <v>104</v>
      </c>
      <c r="E13" s="101">
        <v>0</v>
      </c>
      <c r="F13" s="24">
        <f>E13*D13</f>
        <v>0</v>
      </c>
      <c r="G13" s="47">
        <f>F13*4</f>
        <v>0</v>
      </c>
    </row>
    <row r="14" spans="1:7" ht="26.25" thickBot="1">
      <c r="A14" s="48" t="s">
        <v>5</v>
      </c>
      <c r="B14" s="79" t="s">
        <v>0</v>
      </c>
      <c r="C14" s="25">
        <v>2</v>
      </c>
      <c r="D14" s="28">
        <f>C14*13</f>
        <v>26</v>
      </c>
      <c r="E14" s="102">
        <v>0</v>
      </c>
      <c r="F14" s="26">
        <f>E14*D14</f>
        <v>0</v>
      </c>
      <c r="G14" s="49">
        <f>F14*4</f>
        <v>0</v>
      </c>
    </row>
    <row r="15" spans="1:7" ht="13.5" customHeight="1" thickBot="1">
      <c r="A15" s="107" t="s">
        <v>33</v>
      </c>
      <c r="B15" s="108"/>
      <c r="C15" s="108"/>
      <c r="D15" s="108"/>
      <c r="E15" s="108"/>
      <c r="F15" s="108"/>
      <c r="G15" s="112"/>
    </row>
    <row r="16" spans="1:7" ht="13.5" thickBot="1">
      <c r="A16" s="74" t="s">
        <v>1</v>
      </c>
      <c r="B16" s="75" t="s">
        <v>29</v>
      </c>
      <c r="C16" s="75" t="s">
        <v>30</v>
      </c>
      <c r="D16" s="75" t="s">
        <v>31</v>
      </c>
      <c r="E16" s="75" t="s">
        <v>32</v>
      </c>
      <c r="F16" s="75" t="s">
        <v>2</v>
      </c>
      <c r="G16" s="76" t="s">
        <v>27</v>
      </c>
    </row>
    <row r="17" spans="1:7" ht="26.25" thickBot="1">
      <c r="A17" s="50" t="s">
        <v>6</v>
      </c>
      <c r="B17" s="81" t="s">
        <v>0</v>
      </c>
      <c r="C17" s="17">
        <v>5</v>
      </c>
      <c r="D17" s="17">
        <f>C17*4.5*2</f>
        <v>45</v>
      </c>
      <c r="E17" s="103">
        <v>0</v>
      </c>
      <c r="F17" s="19">
        <f>E17*D17</f>
        <v>0</v>
      </c>
      <c r="G17" s="51">
        <f>F17*8</f>
        <v>0</v>
      </c>
    </row>
    <row r="18" spans="1:7" ht="13.5" customHeight="1" thickBot="1">
      <c r="A18" s="107" t="s">
        <v>34</v>
      </c>
      <c r="B18" s="108"/>
      <c r="C18" s="108"/>
      <c r="D18" s="42"/>
      <c r="E18" s="42"/>
      <c r="F18" s="42"/>
      <c r="G18" s="68"/>
    </row>
    <row r="19" spans="1:7" ht="13.5" thickBot="1">
      <c r="A19" s="74" t="s">
        <v>1</v>
      </c>
      <c r="B19" s="75" t="s">
        <v>29</v>
      </c>
      <c r="C19" s="75" t="s">
        <v>30</v>
      </c>
      <c r="D19" s="75" t="s">
        <v>31</v>
      </c>
      <c r="E19" s="75" t="s">
        <v>32</v>
      </c>
      <c r="F19" s="75" t="s">
        <v>2</v>
      </c>
      <c r="G19" s="76" t="s">
        <v>27</v>
      </c>
    </row>
    <row r="20" spans="1:7" ht="26.25" thickBot="1">
      <c r="A20" s="52" t="s">
        <v>6</v>
      </c>
      <c r="B20" s="82" t="s">
        <v>0</v>
      </c>
      <c r="C20" s="18">
        <v>5</v>
      </c>
      <c r="D20" s="18">
        <f>C20*4.5</f>
        <v>22.5</v>
      </c>
      <c r="E20" s="104">
        <v>0</v>
      </c>
      <c r="F20" s="20">
        <f>E20*D20</f>
        <v>0</v>
      </c>
      <c r="G20" s="53">
        <f>F20*4</f>
        <v>0</v>
      </c>
    </row>
    <row r="21" spans="1:7" ht="13.5" thickBot="1">
      <c r="A21" s="69" t="s">
        <v>7</v>
      </c>
      <c r="B21" s="63"/>
      <c r="C21" s="64"/>
      <c r="D21" s="64"/>
      <c r="E21" s="70"/>
      <c r="F21" s="66"/>
      <c r="G21" s="71"/>
    </row>
    <row r="22" spans="1:7" ht="13.5" thickBot="1">
      <c r="A22" s="74" t="s">
        <v>1</v>
      </c>
      <c r="B22" s="75" t="s">
        <v>29</v>
      </c>
      <c r="C22" s="75" t="s">
        <v>30</v>
      </c>
      <c r="D22" s="75" t="s">
        <v>31</v>
      </c>
      <c r="E22" s="75" t="s">
        <v>32</v>
      </c>
      <c r="F22" s="75" t="s">
        <v>2</v>
      </c>
      <c r="G22" s="76" t="s">
        <v>27</v>
      </c>
    </row>
    <row r="23" spans="1:7" ht="26.25" thickBot="1">
      <c r="A23" s="44" t="s">
        <v>26</v>
      </c>
      <c r="B23" s="83" t="s">
        <v>0</v>
      </c>
      <c r="C23" s="32">
        <f>C11+C12+C13+C14</f>
        <v>178</v>
      </c>
      <c r="D23" s="6">
        <f>C23*0.25</f>
        <v>44.5</v>
      </c>
      <c r="E23" s="97">
        <v>0</v>
      </c>
      <c r="F23" s="7">
        <f>D23*E23</f>
        <v>0</v>
      </c>
      <c r="G23" s="54">
        <f>F23*12</f>
        <v>0</v>
      </c>
    </row>
    <row r="24" spans="1:7" ht="13.5" thickBot="1">
      <c r="A24" s="69" t="s">
        <v>8</v>
      </c>
      <c r="B24" s="42"/>
      <c r="C24" s="42"/>
      <c r="D24" s="42"/>
      <c r="E24" s="42"/>
      <c r="F24" s="42"/>
      <c r="G24" s="68"/>
    </row>
    <row r="25" spans="1:7" ht="13.5" thickBot="1">
      <c r="A25" s="74" t="s">
        <v>1</v>
      </c>
      <c r="B25" s="75" t="s">
        <v>29</v>
      </c>
      <c r="C25" s="75" t="s">
        <v>30</v>
      </c>
      <c r="D25" s="75" t="s">
        <v>31</v>
      </c>
      <c r="E25" s="75" t="s">
        <v>32</v>
      </c>
      <c r="F25" s="75" t="s">
        <v>2</v>
      </c>
      <c r="G25" s="76" t="s">
        <v>27</v>
      </c>
    </row>
    <row r="26" spans="1:7" ht="25.5">
      <c r="A26" s="46" t="s">
        <v>9</v>
      </c>
      <c r="B26" s="84" t="s">
        <v>0</v>
      </c>
      <c r="C26" s="10">
        <v>120</v>
      </c>
      <c r="D26" s="10">
        <f>C26*5</f>
        <v>600</v>
      </c>
      <c r="E26" s="98">
        <v>0</v>
      </c>
      <c r="F26" s="11">
        <f>E26*D26</f>
        <v>0</v>
      </c>
      <c r="G26" s="57">
        <f>F26*12</f>
        <v>0</v>
      </c>
    </row>
    <row r="27" spans="1:7" ht="25.5">
      <c r="A27" s="46" t="s">
        <v>10</v>
      </c>
      <c r="B27" s="84" t="s">
        <v>0</v>
      </c>
      <c r="C27" s="10">
        <v>48</v>
      </c>
      <c r="D27" s="10">
        <f>C27*5</f>
        <v>240</v>
      </c>
      <c r="E27" s="98">
        <v>0</v>
      </c>
      <c r="F27" s="11">
        <f>E27*D27</f>
        <v>0</v>
      </c>
      <c r="G27" s="57">
        <f>F27*12</f>
        <v>0</v>
      </c>
    </row>
    <row r="28" spans="1:7" ht="25.5">
      <c r="A28" s="56" t="s">
        <v>11</v>
      </c>
      <c r="B28" s="84" t="s">
        <v>0</v>
      </c>
      <c r="C28" s="10">
        <v>8</v>
      </c>
      <c r="D28" s="10">
        <f>C28*5</f>
        <v>40</v>
      </c>
      <c r="E28" s="98">
        <v>0</v>
      </c>
      <c r="F28" s="11">
        <f>E28*D28</f>
        <v>0</v>
      </c>
      <c r="G28" s="57">
        <f>F28*12</f>
        <v>0</v>
      </c>
    </row>
    <row r="29" spans="1:7" ht="25.5">
      <c r="A29" s="58" t="s">
        <v>12</v>
      </c>
      <c r="B29" s="86" t="s">
        <v>0</v>
      </c>
      <c r="C29" s="40">
        <f>C23+C20</f>
        <v>183</v>
      </c>
      <c r="D29" s="40">
        <f>C29*1</f>
        <v>183</v>
      </c>
      <c r="E29" s="105">
        <v>0</v>
      </c>
      <c r="F29" s="41">
        <f>D29*E29</f>
        <v>0</v>
      </c>
      <c r="G29" s="59">
        <f>F29*12</f>
        <v>0</v>
      </c>
    </row>
    <row r="30" spans="1:7" ht="13.5" thickBot="1">
      <c r="A30" s="60" t="s">
        <v>22</v>
      </c>
      <c r="B30" s="85" t="s">
        <v>23</v>
      </c>
      <c r="C30" s="14">
        <v>40</v>
      </c>
      <c r="D30" s="14">
        <f>C30*1</f>
        <v>40</v>
      </c>
      <c r="E30" s="99">
        <v>0</v>
      </c>
      <c r="F30" s="15">
        <f>E30*D30</f>
        <v>0</v>
      </c>
      <c r="G30" s="61">
        <f>F30*12</f>
        <v>0</v>
      </c>
    </row>
    <row r="31" spans="1:7" ht="13.5" thickBot="1">
      <c r="A31" s="114" t="s">
        <v>28</v>
      </c>
      <c r="B31" s="115"/>
      <c r="C31" s="115"/>
      <c r="D31" s="115"/>
      <c r="E31" s="115"/>
      <c r="F31" s="116"/>
      <c r="G31" s="72">
        <f>G5+G6+G7+G8+G11+G12+G13+G14+G17+G20+G23+G26+G27+G28+G29+G30</f>
        <v>0</v>
      </c>
    </row>
    <row r="32" spans="1:7" ht="13.5" thickTop="1">
      <c r="A32" s="117"/>
      <c r="B32" s="117"/>
      <c r="C32" s="117"/>
      <c r="D32" s="117"/>
      <c r="E32" s="117"/>
      <c r="F32" s="117"/>
      <c r="G32" s="73"/>
    </row>
    <row r="33" spans="1:8" ht="25.5" customHeight="1">
      <c r="A33" s="113"/>
      <c r="B33" s="113"/>
      <c r="C33" s="113"/>
      <c r="D33" s="113"/>
      <c r="E33" s="113"/>
      <c r="F33" s="113"/>
      <c r="G33" s="4"/>
      <c r="H33" s="29"/>
    </row>
    <row r="34" spans="1:8" ht="89.25" customHeight="1">
      <c r="A34" s="16"/>
      <c r="B34" s="29"/>
      <c r="C34" s="29"/>
      <c r="D34" s="29"/>
      <c r="E34" s="35"/>
      <c r="F34" s="31"/>
      <c r="G34" s="31"/>
      <c r="H34" s="29"/>
    </row>
    <row r="35" spans="1:8" ht="12.75">
      <c r="A35" s="16"/>
      <c r="B35" s="16"/>
      <c r="C35" s="16"/>
      <c r="D35" s="16"/>
      <c r="E35" s="16"/>
      <c r="F35" s="16"/>
      <c r="G35" s="16"/>
      <c r="H35" s="16"/>
    </row>
    <row r="36" spans="1:8" ht="12.75">
      <c r="A36" s="16"/>
      <c r="B36" s="33"/>
      <c r="C36" s="33"/>
      <c r="D36" s="34"/>
      <c r="E36" s="33"/>
      <c r="F36" s="33"/>
      <c r="G36" s="33"/>
      <c r="H36" s="33"/>
    </row>
    <row r="37" spans="1:8" ht="12.75">
      <c r="A37" s="16"/>
      <c r="B37" s="33"/>
      <c r="C37" s="33"/>
      <c r="D37" s="33"/>
      <c r="E37" s="33"/>
      <c r="F37" s="33"/>
      <c r="G37" s="33"/>
      <c r="H37" s="33"/>
    </row>
    <row r="38" spans="1:8" ht="12.75">
      <c r="A38" s="16"/>
      <c r="B38" s="33"/>
      <c r="C38" s="33"/>
      <c r="D38" s="33"/>
      <c r="E38" s="33"/>
      <c r="F38" s="33"/>
      <c r="G38" s="33"/>
      <c r="H38" s="33"/>
    </row>
    <row r="39" spans="1:8" ht="12.75">
      <c r="A39" s="16"/>
      <c r="B39" s="33"/>
      <c r="C39" s="33"/>
      <c r="D39" s="33"/>
      <c r="E39" s="33"/>
      <c r="F39" s="33"/>
      <c r="G39" s="33"/>
      <c r="H39" s="33"/>
    </row>
    <row r="40" spans="1:8" ht="12.75">
      <c r="A40" s="16"/>
      <c r="B40" s="33"/>
      <c r="C40" s="33"/>
      <c r="D40" s="33"/>
      <c r="E40" s="33"/>
      <c r="F40" s="33"/>
      <c r="G40" s="33"/>
      <c r="H40" s="33"/>
    </row>
    <row r="41" spans="1:8" ht="12.75">
      <c r="A41" s="16"/>
      <c r="B41" s="33"/>
      <c r="C41" s="33"/>
      <c r="D41" s="33"/>
      <c r="E41" s="33"/>
      <c r="F41" s="33"/>
      <c r="G41" s="33"/>
      <c r="H41" s="33"/>
    </row>
    <row r="42" spans="1:8" ht="12.75">
      <c r="A42" s="16"/>
      <c r="B42" s="33"/>
      <c r="C42" s="33"/>
      <c r="D42" s="33"/>
      <c r="E42" s="33"/>
      <c r="F42" s="33"/>
      <c r="G42" s="33"/>
      <c r="H42" s="33"/>
    </row>
  </sheetData>
  <sheetProtection sheet="1"/>
  <protectedRanges>
    <protectedRange sqref="E26:E30 E23 E20 E17 E5:E8 E11:E14" name="Oblast1"/>
  </protectedRanges>
  <mergeCells count="8">
    <mergeCell ref="A2:G2"/>
    <mergeCell ref="A15:G15"/>
    <mergeCell ref="A3:G3"/>
    <mergeCell ref="A33:F33"/>
    <mergeCell ref="A32:F32"/>
    <mergeCell ref="A18:C18"/>
    <mergeCell ref="A31:F31"/>
    <mergeCell ref="A9:B9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4.140625" style="0" customWidth="1"/>
    <col min="2" max="2" width="4.00390625" style="0" bestFit="1" customWidth="1"/>
    <col min="3" max="3" width="8.8515625" style="0" bestFit="1" customWidth="1"/>
    <col min="4" max="4" width="14.8515625" style="0" bestFit="1" customWidth="1"/>
    <col min="5" max="5" width="11.421875" style="0" customWidth="1"/>
    <col min="6" max="6" width="24.140625" style="0" customWidth="1"/>
    <col min="7" max="7" width="26.00390625" style="0" customWidth="1"/>
    <col min="8" max="8" width="14.8515625" style="0" customWidth="1"/>
  </cols>
  <sheetData>
    <row r="1" ht="13.5" thickBot="1">
      <c r="A1" s="89" t="s">
        <v>41</v>
      </c>
    </row>
    <row r="2" spans="1:7" ht="14.25" thickBot="1" thickTop="1">
      <c r="A2" s="109" t="s">
        <v>15</v>
      </c>
      <c r="B2" s="110"/>
      <c r="C2" s="110"/>
      <c r="D2" s="110"/>
      <c r="E2" s="110"/>
      <c r="F2" s="110"/>
      <c r="G2" s="111"/>
    </row>
    <row r="3" spans="1:7" ht="13.5" thickBot="1">
      <c r="A3" s="107" t="s">
        <v>35</v>
      </c>
      <c r="B3" s="108"/>
      <c r="C3" s="108"/>
      <c r="D3" s="108"/>
      <c r="E3" s="108"/>
      <c r="F3" s="108"/>
      <c r="G3" s="112"/>
    </row>
    <row r="4" spans="1:7" ht="13.5" thickBot="1">
      <c r="A4" s="74" t="s">
        <v>1</v>
      </c>
      <c r="B4" s="75" t="s">
        <v>29</v>
      </c>
      <c r="C4" s="75" t="s">
        <v>30</v>
      </c>
      <c r="D4" s="75" t="s">
        <v>31</v>
      </c>
      <c r="E4" s="75" t="s">
        <v>32</v>
      </c>
      <c r="F4" s="75" t="s">
        <v>2</v>
      </c>
      <c r="G4" s="76" t="s">
        <v>27</v>
      </c>
    </row>
    <row r="5" spans="1:7" ht="38.25">
      <c r="A5" s="46" t="s">
        <v>25</v>
      </c>
      <c r="B5" s="78" t="s">
        <v>0</v>
      </c>
      <c r="C5" s="23">
        <v>66</v>
      </c>
      <c r="D5" s="23">
        <f>C5*31</f>
        <v>2046</v>
      </c>
      <c r="E5" s="101">
        <v>0</v>
      </c>
      <c r="F5" s="24">
        <f>E5*D5</f>
        <v>0</v>
      </c>
      <c r="G5" s="47">
        <f>F5*8</f>
        <v>0</v>
      </c>
    </row>
    <row r="6" spans="1:7" ht="26.25" thickBot="1">
      <c r="A6" s="46" t="s">
        <v>3</v>
      </c>
      <c r="B6" s="78" t="s">
        <v>0</v>
      </c>
      <c r="C6" s="23">
        <v>3</v>
      </c>
      <c r="D6" s="23">
        <f>C6*31</f>
        <v>93</v>
      </c>
      <c r="E6" s="101">
        <v>0</v>
      </c>
      <c r="F6" s="24">
        <f>E6*D6</f>
        <v>0</v>
      </c>
      <c r="G6" s="47">
        <f>F6*8</f>
        <v>0</v>
      </c>
    </row>
    <row r="7" spans="1:7" ht="13.5" thickBot="1">
      <c r="A7" s="107" t="s">
        <v>21</v>
      </c>
      <c r="B7" s="108"/>
      <c r="C7" s="42"/>
      <c r="D7" s="42"/>
      <c r="E7" s="42"/>
      <c r="F7" s="42"/>
      <c r="G7" s="68"/>
    </row>
    <row r="8" spans="1:7" ht="13.5" thickBot="1">
      <c r="A8" s="74" t="s">
        <v>1</v>
      </c>
      <c r="B8" s="75" t="s">
        <v>29</v>
      </c>
      <c r="C8" s="75" t="s">
        <v>30</v>
      </c>
      <c r="D8" s="75" t="s">
        <v>31</v>
      </c>
      <c r="E8" s="75" t="s">
        <v>32</v>
      </c>
      <c r="F8" s="75" t="s">
        <v>2</v>
      </c>
      <c r="G8" s="76" t="s">
        <v>27</v>
      </c>
    </row>
    <row r="9" spans="1:7" ht="38.25">
      <c r="A9" s="46" t="s">
        <v>25</v>
      </c>
      <c r="B9" s="78" t="s">
        <v>0</v>
      </c>
      <c r="C9" s="23">
        <v>66</v>
      </c>
      <c r="D9" s="28">
        <f>C9*13</f>
        <v>858</v>
      </c>
      <c r="E9" s="101">
        <v>0</v>
      </c>
      <c r="F9" s="24">
        <f>E9*D9</f>
        <v>0</v>
      </c>
      <c r="G9" s="47">
        <f>F9*4</f>
        <v>0</v>
      </c>
    </row>
    <row r="10" spans="1:7" ht="26.25" thickBot="1">
      <c r="A10" s="46" t="s">
        <v>3</v>
      </c>
      <c r="B10" s="78" t="s">
        <v>0</v>
      </c>
      <c r="C10" s="23">
        <v>3</v>
      </c>
      <c r="D10" s="28">
        <f>C10*13</f>
        <v>39</v>
      </c>
      <c r="E10" s="101">
        <v>0</v>
      </c>
      <c r="F10" s="24">
        <f>E10*D10</f>
        <v>0</v>
      </c>
      <c r="G10" s="47">
        <f>F10*4</f>
        <v>0</v>
      </c>
    </row>
    <row r="11" spans="1:7" ht="13.5" customHeight="1" thickBot="1">
      <c r="A11" s="107" t="s">
        <v>33</v>
      </c>
      <c r="B11" s="108"/>
      <c r="C11" s="108"/>
      <c r="D11" s="42"/>
      <c r="E11" s="42"/>
      <c r="F11" s="42"/>
      <c r="G11" s="68"/>
    </row>
    <row r="12" spans="1:7" ht="13.5" thickBot="1">
      <c r="A12" s="74" t="s">
        <v>1</v>
      </c>
      <c r="B12" s="75" t="s">
        <v>29</v>
      </c>
      <c r="C12" s="75" t="s">
        <v>30</v>
      </c>
      <c r="D12" s="75" t="s">
        <v>31</v>
      </c>
      <c r="E12" s="75" t="s">
        <v>32</v>
      </c>
      <c r="F12" s="75" t="s">
        <v>2</v>
      </c>
      <c r="G12" s="76" t="s">
        <v>27</v>
      </c>
    </row>
    <row r="13" spans="1:7" ht="26.25" thickBot="1">
      <c r="A13" s="50" t="s">
        <v>6</v>
      </c>
      <c r="B13" s="81" t="s">
        <v>0</v>
      </c>
      <c r="C13" s="17">
        <v>5</v>
      </c>
      <c r="D13" s="17">
        <f>C13*4.5*2</f>
        <v>45</v>
      </c>
      <c r="E13" s="103">
        <v>0</v>
      </c>
      <c r="F13" s="19">
        <f>E13*D13</f>
        <v>0</v>
      </c>
      <c r="G13" s="51">
        <f>F13*8</f>
        <v>0</v>
      </c>
    </row>
    <row r="14" spans="1:7" ht="13.5" customHeight="1" thickBot="1">
      <c r="A14" s="107" t="s">
        <v>34</v>
      </c>
      <c r="B14" s="108"/>
      <c r="C14" s="108"/>
      <c r="D14" s="108"/>
      <c r="E14" s="108"/>
      <c r="F14" s="108"/>
      <c r="G14" s="112"/>
    </row>
    <row r="15" spans="1:7" ht="13.5" thickBot="1">
      <c r="A15" s="74" t="s">
        <v>1</v>
      </c>
      <c r="B15" s="75" t="s">
        <v>29</v>
      </c>
      <c r="C15" s="75" t="s">
        <v>30</v>
      </c>
      <c r="D15" s="75" t="s">
        <v>31</v>
      </c>
      <c r="E15" s="75" t="s">
        <v>32</v>
      </c>
      <c r="F15" s="75" t="s">
        <v>2</v>
      </c>
      <c r="G15" s="76" t="s">
        <v>27</v>
      </c>
    </row>
    <row r="16" spans="1:7" ht="26.25" thickBot="1">
      <c r="A16" s="52" t="s">
        <v>6</v>
      </c>
      <c r="B16" s="82" t="s">
        <v>0</v>
      </c>
      <c r="C16" s="18">
        <v>5</v>
      </c>
      <c r="D16" s="18">
        <f>C16*4.5</f>
        <v>22.5</v>
      </c>
      <c r="E16" s="104">
        <v>0</v>
      </c>
      <c r="F16" s="20">
        <f>E16*D16</f>
        <v>0</v>
      </c>
      <c r="G16" s="53">
        <f>F16*4</f>
        <v>0</v>
      </c>
    </row>
    <row r="17" spans="1:7" ht="13.5" thickBot="1">
      <c r="A17" s="69" t="s">
        <v>7</v>
      </c>
      <c r="B17" s="63"/>
      <c r="C17" s="64"/>
      <c r="D17" s="64"/>
      <c r="E17" s="70"/>
      <c r="F17" s="66"/>
      <c r="G17" s="71"/>
    </row>
    <row r="18" spans="1:7" ht="13.5" thickBot="1">
      <c r="A18" s="74" t="s">
        <v>1</v>
      </c>
      <c r="B18" s="75" t="s">
        <v>29</v>
      </c>
      <c r="C18" s="75" t="s">
        <v>30</v>
      </c>
      <c r="D18" s="75" t="s">
        <v>31</v>
      </c>
      <c r="E18" s="75" t="s">
        <v>32</v>
      </c>
      <c r="F18" s="75" t="s">
        <v>2</v>
      </c>
      <c r="G18" s="76" t="s">
        <v>27</v>
      </c>
    </row>
    <row r="19" spans="1:7" ht="26.25" thickBot="1">
      <c r="A19" s="44" t="s">
        <v>26</v>
      </c>
      <c r="B19" s="83" t="s">
        <v>0</v>
      </c>
      <c r="C19" s="32">
        <f>C9+C10</f>
        <v>69</v>
      </c>
      <c r="D19" s="6">
        <f>C19*0.25</f>
        <v>17.25</v>
      </c>
      <c r="E19" s="97">
        <v>0</v>
      </c>
      <c r="F19" s="7">
        <f>D19*E19</f>
        <v>0</v>
      </c>
      <c r="G19" s="54">
        <f>F19*12</f>
        <v>0</v>
      </c>
    </row>
    <row r="20" spans="1:7" ht="13.5" thickBot="1">
      <c r="A20" s="69" t="s">
        <v>8</v>
      </c>
      <c r="B20" s="42"/>
      <c r="C20" s="42"/>
      <c r="D20" s="42"/>
      <c r="E20" s="42"/>
      <c r="F20" s="42"/>
      <c r="G20" s="68"/>
    </row>
    <row r="21" spans="1:7" ht="13.5" thickBot="1">
      <c r="A21" s="74" t="s">
        <v>1</v>
      </c>
      <c r="B21" s="75" t="s">
        <v>29</v>
      </c>
      <c r="C21" s="75" t="s">
        <v>30</v>
      </c>
      <c r="D21" s="75" t="s">
        <v>31</v>
      </c>
      <c r="E21" s="75" t="s">
        <v>32</v>
      </c>
      <c r="F21" s="75" t="s">
        <v>2</v>
      </c>
      <c r="G21" s="76" t="s">
        <v>27</v>
      </c>
    </row>
    <row r="22" spans="1:7" ht="25.5">
      <c r="A22" s="46" t="s">
        <v>10</v>
      </c>
      <c r="B22" s="9" t="s">
        <v>0</v>
      </c>
      <c r="C22" s="10">
        <v>66</v>
      </c>
      <c r="D22" s="10">
        <f>C22*5</f>
        <v>330</v>
      </c>
      <c r="E22" s="98">
        <v>0</v>
      </c>
      <c r="F22" s="11">
        <f>E22*D22</f>
        <v>0</v>
      </c>
      <c r="G22" s="57">
        <f>F22*12</f>
        <v>0</v>
      </c>
    </row>
    <row r="23" spans="1:7" ht="25.5">
      <c r="A23" s="56" t="s">
        <v>11</v>
      </c>
      <c r="B23" s="9" t="s">
        <v>0</v>
      </c>
      <c r="C23" s="10">
        <v>3</v>
      </c>
      <c r="D23" s="10">
        <f>C23*5</f>
        <v>15</v>
      </c>
      <c r="E23" s="98">
        <v>0</v>
      </c>
      <c r="F23" s="11">
        <f>E23*D23</f>
        <v>0</v>
      </c>
      <c r="G23" s="57">
        <f>F23*12</f>
        <v>0</v>
      </c>
    </row>
    <row r="24" spans="1:7" ht="25.5">
      <c r="A24" s="58" t="s">
        <v>12</v>
      </c>
      <c r="B24" s="39" t="s">
        <v>0</v>
      </c>
      <c r="C24" s="40">
        <f>C19+C16</f>
        <v>74</v>
      </c>
      <c r="D24" s="40">
        <f>C24*1</f>
        <v>74</v>
      </c>
      <c r="E24" s="105">
        <v>0</v>
      </c>
      <c r="F24" s="41">
        <f>D24*E24</f>
        <v>0</v>
      </c>
      <c r="G24" s="59">
        <f>F24*12</f>
        <v>0</v>
      </c>
    </row>
    <row r="25" spans="1:7" ht="13.5" thickBot="1">
      <c r="A25" s="60" t="s">
        <v>22</v>
      </c>
      <c r="B25" s="13" t="s">
        <v>23</v>
      </c>
      <c r="C25" s="14">
        <v>40</v>
      </c>
      <c r="D25" s="14">
        <f>C25*1</f>
        <v>40</v>
      </c>
      <c r="E25" s="99">
        <v>0</v>
      </c>
      <c r="F25" s="15">
        <f>D25*E25</f>
        <v>0</v>
      </c>
      <c r="G25" s="61">
        <f>F25*12</f>
        <v>0</v>
      </c>
    </row>
    <row r="26" spans="1:8" ht="13.5" thickBot="1">
      <c r="A26" s="114" t="s">
        <v>28</v>
      </c>
      <c r="B26" s="115"/>
      <c r="C26" s="115"/>
      <c r="D26" s="115"/>
      <c r="E26" s="115"/>
      <c r="F26" s="116"/>
      <c r="G26" s="72">
        <f>+G5+G6+G9+G10+G13+G16+G19+G22+G23+G24+G25</f>
        <v>0</v>
      </c>
      <c r="H26" s="3"/>
    </row>
    <row r="27" spans="1:7" ht="13.5" thickTop="1">
      <c r="A27" s="113"/>
      <c r="B27" s="113"/>
      <c r="C27" s="113"/>
      <c r="D27" s="113"/>
      <c r="E27" s="113"/>
      <c r="F27" s="113"/>
      <c r="G27" s="4"/>
    </row>
    <row r="28" spans="1:8" ht="25.5" customHeight="1">
      <c r="A28" s="113"/>
      <c r="B28" s="113"/>
      <c r="C28" s="113"/>
      <c r="D28" s="113"/>
      <c r="E28" s="113"/>
      <c r="F28" s="113"/>
      <c r="G28" s="4"/>
      <c r="H28" s="29"/>
    </row>
    <row r="29" spans="1:8" ht="89.25" customHeight="1">
      <c r="A29" s="16"/>
      <c r="B29" s="29"/>
      <c r="C29" s="29"/>
      <c r="D29" s="29"/>
      <c r="E29" s="35"/>
      <c r="F29" s="31"/>
      <c r="G29" s="92"/>
      <c r="H29" s="29"/>
    </row>
    <row r="30" spans="1:8" ht="12.75">
      <c r="A30" s="16"/>
      <c r="B30" s="16"/>
      <c r="C30" s="16"/>
      <c r="D30" s="16"/>
      <c r="E30" s="16"/>
      <c r="F30" s="16"/>
      <c r="G30" s="90"/>
      <c r="H30" s="16"/>
    </row>
    <row r="31" spans="1:8" ht="12.75">
      <c r="A31" s="16"/>
      <c r="B31" s="33"/>
      <c r="C31" s="33"/>
      <c r="D31" s="34"/>
      <c r="E31" s="33"/>
      <c r="F31" s="33"/>
      <c r="G31" s="33"/>
      <c r="H31" s="33"/>
    </row>
    <row r="32" spans="1:8" ht="12.75">
      <c r="A32" s="16"/>
      <c r="B32" s="33"/>
      <c r="C32" s="33"/>
      <c r="D32" s="33"/>
      <c r="E32" s="33"/>
      <c r="F32" s="33"/>
      <c r="G32" s="33"/>
      <c r="H32" s="33"/>
    </row>
    <row r="33" spans="1:8" ht="12.75">
      <c r="A33" s="16"/>
      <c r="B33" s="33"/>
      <c r="C33" s="33"/>
      <c r="D33" s="33"/>
      <c r="E33" s="33"/>
      <c r="F33" s="33"/>
      <c r="G33" s="33"/>
      <c r="H33" s="33"/>
    </row>
    <row r="34" spans="1:8" ht="12.75">
      <c r="A34" s="16"/>
      <c r="B34" s="33"/>
      <c r="C34" s="33"/>
      <c r="D34" s="33"/>
      <c r="E34" s="33"/>
      <c r="F34" s="33"/>
      <c r="G34" s="33"/>
      <c r="H34" s="33"/>
    </row>
    <row r="35" spans="1:8" ht="12.75">
      <c r="A35" s="16"/>
      <c r="B35" s="33"/>
      <c r="C35" s="33"/>
      <c r="D35" s="33"/>
      <c r="E35" s="33"/>
      <c r="F35" s="33"/>
      <c r="G35" s="33"/>
      <c r="H35" s="33"/>
    </row>
    <row r="36" spans="1:8" ht="12.75">
      <c r="A36" s="16"/>
      <c r="B36" s="33"/>
      <c r="C36" s="33"/>
      <c r="D36" s="33"/>
      <c r="E36" s="33"/>
      <c r="F36" s="33"/>
      <c r="G36" s="33"/>
      <c r="H36" s="33"/>
    </row>
    <row r="37" spans="1:8" ht="12.75">
      <c r="A37" s="16"/>
      <c r="B37" s="33"/>
      <c r="C37" s="33"/>
      <c r="D37" s="33"/>
      <c r="E37" s="33"/>
      <c r="F37" s="33"/>
      <c r="G37" s="33"/>
      <c r="H37" s="33"/>
    </row>
  </sheetData>
  <sheetProtection sheet="1"/>
  <protectedRanges>
    <protectedRange sqref="E22:E25 E19 E16 E13 E9:E10 E5:E6" name="Oblast1"/>
  </protectedRanges>
  <mergeCells count="8">
    <mergeCell ref="A28:F28"/>
    <mergeCell ref="A27:F27"/>
    <mergeCell ref="A26:F26"/>
    <mergeCell ref="A2:G2"/>
    <mergeCell ref="A14:G14"/>
    <mergeCell ref="A3:G3"/>
    <mergeCell ref="A7:B7"/>
    <mergeCell ref="A11:C11"/>
  </mergeCells>
  <printOptions/>
  <pageMargins left="0.787401575" right="0.787401575" top="0.984251969" bottom="0.984251969" header="0.4921259845" footer="0.492125984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4.140625" style="0" customWidth="1"/>
    <col min="2" max="2" width="8.140625" style="0" customWidth="1"/>
    <col min="3" max="3" width="9.57421875" style="0" customWidth="1"/>
    <col min="4" max="4" width="16.00390625" style="0" customWidth="1"/>
    <col min="5" max="5" width="15.421875" style="0" customWidth="1"/>
    <col min="6" max="6" width="22.421875" style="0" customWidth="1"/>
    <col min="7" max="7" width="26.421875" style="0" customWidth="1"/>
    <col min="8" max="8" width="14.8515625" style="0" customWidth="1"/>
  </cols>
  <sheetData>
    <row r="1" ht="13.5" thickBot="1">
      <c r="A1" s="89" t="s">
        <v>41</v>
      </c>
    </row>
    <row r="2" spans="1:7" ht="14.25" thickBot="1" thickTop="1">
      <c r="A2" s="109" t="s">
        <v>16</v>
      </c>
      <c r="B2" s="110"/>
      <c r="C2" s="110"/>
      <c r="D2" s="110"/>
      <c r="E2" s="110"/>
      <c r="F2" s="110"/>
      <c r="G2" s="111"/>
    </row>
    <row r="3" spans="1:7" ht="13.5" thickBot="1">
      <c r="A3" s="107" t="s">
        <v>20</v>
      </c>
      <c r="B3" s="108"/>
      <c r="C3" s="108"/>
      <c r="D3" s="108"/>
      <c r="E3" s="108"/>
      <c r="F3" s="108"/>
      <c r="G3" s="112"/>
    </row>
    <row r="4" spans="1:7" ht="13.5" thickBot="1">
      <c r="A4" s="74" t="s">
        <v>1</v>
      </c>
      <c r="B4" s="75" t="s">
        <v>29</v>
      </c>
      <c r="C4" s="75" t="s">
        <v>30</v>
      </c>
      <c r="D4" s="75" t="s">
        <v>31</v>
      </c>
      <c r="E4" s="75" t="s">
        <v>32</v>
      </c>
      <c r="F4" s="75" t="s">
        <v>2</v>
      </c>
      <c r="G4" s="76" t="s">
        <v>27</v>
      </c>
    </row>
    <row r="5" spans="1:7" ht="26.25" thickBot="1">
      <c r="A5" s="44" t="s">
        <v>24</v>
      </c>
      <c r="B5" s="77" t="s">
        <v>0</v>
      </c>
      <c r="C5" s="21">
        <v>22</v>
      </c>
      <c r="D5" s="21">
        <f>C5*31*2</f>
        <v>1364</v>
      </c>
      <c r="E5" s="100">
        <v>0</v>
      </c>
      <c r="F5" s="22">
        <f>E5*D5</f>
        <v>0</v>
      </c>
      <c r="G5" s="45">
        <f>F5*8</f>
        <v>0</v>
      </c>
    </row>
    <row r="6" spans="1:7" ht="13.5" thickBot="1">
      <c r="A6" s="107" t="s">
        <v>21</v>
      </c>
      <c r="B6" s="108"/>
      <c r="C6" s="42"/>
      <c r="D6" s="42"/>
      <c r="E6" s="42"/>
      <c r="F6" s="42"/>
      <c r="G6" s="68"/>
    </row>
    <row r="7" spans="1:7" ht="13.5" thickBot="1">
      <c r="A7" s="74" t="s">
        <v>1</v>
      </c>
      <c r="B7" s="75" t="s">
        <v>29</v>
      </c>
      <c r="C7" s="75" t="s">
        <v>30</v>
      </c>
      <c r="D7" s="75" t="s">
        <v>31</v>
      </c>
      <c r="E7" s="75" t="s">
        <v>32</v>
      </c>
      <c r="F7" s="75" t="s">
        <v>2</v>
      </c>
      <c r="G7" s="76" t="s">
        <v>27</v>
      </c>
    </row>
    <row r="8" spans="1:7" ht="26.25" thickBot="1">
      <c r="A8" s="44" t="s">
        <v>24</v>
      </c>
      <c r="B8" s="77" t="s">
        <v>0</v>
      </c>
      <c r="C8" s="21">
        <v>22</v>
      </c>
      <c r="D8" s="27">
        <f>C8*13</f>
        <v>286</v>
      </c>
      <c r="E8" s="100">
        <v>0</v>
      </c>
      <c r="F8" s="22">
        <f>E8*D8</f>
        <v>0</v>
      </c>
      <c r="G8" s="45">
        <f>F8*4</f>
        <v>0</v>
      </c>
    </row>
    <row r="9" spans="1:7" ht="13.5" thickBot="1">
      <c r="A9" s="69" t="s">
        <v>7</v>
      </c>
      <c r="B9" s="63"/>
      <c r="C9" s="64"/>
      <c r="D9" s="64"/>
      <c r="E9" s="70"/>
      <c r="F9" s="66"/>
      <c r="G9" s="71"/>
    </row>
    <row r="10" spans="1:7" ht="13.5" thickBot="1">
      <c r="A10" s="74" t="s">
        <v>1</v>
      </c>
      <c r="B10" s="75" t="s">
        <v>29</v>
      </c>
      <c r="C10" s="75" t="s">
        <v>30</v>
      </c>
      <c r="D10" s="75" t="s">
        <v>31</v>
      </c>
      <c r="E10" s="75" t="s">
        <v>32</v>
      </c>
      <c r="F10" s="75" t="s">
        <v>2</v>
      </c>
      <c r="G10" s="76" t="s">
        <v>27</v>
      </c>
    </row>
    <row r="11" spans="1:7" ht="26.25" thickBot="1">
      <c r="A11" s="44" t="s">
        <v>26</v>
      </c>
      <c r="B11" s="83" t="s">
        <v>0</v>
      </c>
      <c r="C11" s="32">
        <f>C8</f>
        <v>22</v>
      </c>
      <c r="D11" s="6">
        <f>C11*0.25</f>
        <v>5.5</v>
      </c>
      <c r="E11" s="97">
        <v>0</v>
      </c>
      <c r="F11" s="7">
        <f>D11*E11</f>
        <v>0</v>
      </c>
      <c r="G11" s="54">
        <f>F11*12</f>
        <v>0</v>
      </c>
    </row>
    <row r="12" spans="1:7" ht="13.5" thickBot="1">
      <c r="A12" s="69" t="s">
        <v>8</v>
      </c>
      <c r="B12" s="42"/>
      <c r="C12" s="42"/>
      <c r="D12" s="42"/>
      <c r="E12" s="42"/>
      <c r="F12" s="42"/>
      <c r="G12" s="68"/>
    </row>
    <row r="13" spans="1:7" ht="13.5" thickBot="1">
      <c r="A13" s="74" t="s">
        <v>1</v>
      </c>
      <c r="B13" s="75" t="s">
        <v>29</v>
      </c>
      <c r="C13" s="75" t="s">
        <v>30</v>
      </c>
      <c r="D13" s="75" t="s">
        <v>31</v>
      </c>
      <c r="E13" s="75" t="s">
        <v>32</v>
      </c>
      <c r="F13" s="75" t="s">
        <v>2</v>
      </c>
      <c r="G13" s="76" t="s">
        <v>27</v>
      </c>
    </row>
    <row r="14" spans="1:7" ht="25.5">
      <c r="A14" s="46" t="s">
        <v>9</v>
      </c>
      <c r="B14" s="84" t="s">
        <v>0</v>
      </c>
      <c r="C14" s="10">
        <v>22</v>
      </c>
      <c r="D14" s="10">
        <f>C14*5</f>
        <v>110</v>
      </c>
      <c r="E14" s="98">
        <v>0</v>
      </c>
      <c r="F14" s="11">
        <f>E14*D14</f>
        <v>0</v>
      </c>
      <c r="G14" s="57">
        <f>F14*12</f>
        <v>0</v>
      </c>
    </row>
    <row r="15" spans="1:7" ht="25.5">
      <c r="A15" s="58" t="s">
        <v>12</v>
      </c>
      <c r="B15" s="86" t="s">
        <v>0</v>
      </c>
      <c r="C15" s="40">
        <f>C11</f>
        <v>22</v>
      </c>
      <c r="D15" s="40">
        <f>C15*1</f>
        <v>22</v>
      </c>
      <c r="E15" s="105">
        <v>0</v>
      </c>
      <c r="F15" s="41">
        <f>D15*E15</f>
        <v>0</v>
      </c>
      <c r="G15" s="59">
        <f>F15*12</f>
        <v>0</v>
      </c>
    </row>
    <row r="16" spans="1:7" ht="13.5" thickBot="1">
      <c r="A16" s="60" t="s">
        <v>22</v>
      </c>
      <c r="B16" s="85" t="s">
        <v>23</v>
      </c>
      <c r="C16" s="14">
        <v>40</v>
      </c>
      <c r="D16" s="14">
        <f>C16*1</f>
        <v>40</v>
      </c>
      <c r="E16" s="99">
        <v>0</v>
      </c>
      <c r="F16" s="15">
        <f>E16*D16</f>
        <v>0</v>
      </c>
      <c r="G16" s="61">
        <f>F16*12</f>
        <v>0</v>
      </c>
    </row>
    <row r="17" spans="1:7" ht="13.5" thickBot="1">
      <c r="A17" s="114" t="s">
        <v>28</v>
      </c>
      <c r="B17" s="115"/>
      <c r="C17" s="115"/>
      <c r="D17" s="115"/>
      <c r="E17" s="115"/>
      <c r="F17" s="116"/>
      <c r="G17" s="72">
        <f>G5+G8+G11+G14+G15+G16</f>
        <v>0</v>
      </c>
    </row>
    <row r="18" spans="1:7" ht="13.5" thickTop="1">
      <c r="A18" s="113"/>
      <c r="B18" s="113"/>
      <c r="C18" s="113"/>
      <c r="D18" s="113"/>
      <c r="E18" s="113"/>
      <c r="F18" s="113"/>
      <c r="G18" s="4"/>
    </row>
    <row r="19" spans="1:8" ht="25.5" customHeight="1">
      <c r="A19" s="113"/>
      <c r="B19" s="113"/>
      <c r="C19" s="113"/>
      <c r="D19" s="113"/>
      <c r="E19" s="113"/>
      <c r="F19" s="113"/>
      <c r="G19" s="92"/>
      <c r="H19" s="29"/>
    </row>
    <row r="20" spans="1:8" ht="89.25" customHeight="1">
      <c r="A20" s="16"/>
      <c r="B20" s="29"/>
      <c r="C20" s="29"/>
      <c r="D20" s="29"/>
      <c r="E20" s="35"/>
      <c r="F20" s="31"/>
      <c r="G20" s="90"/>
      <c r="H20" s="29"/>
    </row>
    <row r="21" spans="1:8" ht="12.75">
      <c r="A21" s="16"/>
      <c r="B21" s="16"/>
      <c r="C21" s="16"/>
      <c r="D21" s="16"/>
      <c r="E21" s="16"/>
      <c r="F21" s="16"/>
      <c r="G21" s="33"/>
      <c r="H21" s="16"/>
    </row>
    <row r="22" spans="1:8" ht="12.75">
      <c r="A22" s="16"/>
      <c r="B22" s="33"/>
      <c r="C22" s="33"/>
      <c r="D22" s="34"/>
      <c r="E22" s="33"/>
      <c r="F22" s="33"/>
      <c r="G22" s="33"/>
      <c r="H22" s="33"/>
    </row>
    <row r="23" spans="1:8" ht="12.75">
      <c r="A23" s="16"/>
      <c r="B23" s="33"/>
      <c r="C23" s="33"/>
      <c r="D23" s="33"/>
      <c r="E23" s="33"/>
      <c r="F23" s="33"/>
      <c r="G23" s="33"/>
      <c r="H23" s="33"/>
    </row>
    <row r="24" spans="1:8" ht="12.75">
      <c r="A24" s="16"/>
      <c r="B24" s="33"/>
      <c r="C24" s="33"/>
      <c r="D24" s="33"/>
      <c r="E24" s="33"/>
      <c r="F24" s="33"/>
      <c r="G24" s="33"/>
      <c r="H24" s="33"/>
    </row>
    <row r="25" spans="1:8" ht="12.75">
      <c r="A25" s="16"/>
      <c r="B25" s="33"/>
      <c r="C25" s="33"/>
      <c r="D25" s="33"/>
      <c r="E25" s="33"/>
      <c r="F25" s="33"/>
      <c r="G25" s="33"/>
      <c r="H25" s="33"/>
    </row>
    <row r="26" spans="1:8" ht="12.75">
      <c r="A26" s="16"/>
      <c r="B26" s="33"/>
      <c r="C26" s="33"/>
      <c r="D26" s="33"/>
      <c r="E26" s="33"/>
      <c r="F26" s="33"/>
      <c r="G26" s="33"/>
      <c r="H26" s="33"/>
    </row>
    <row r="27" spans="1:8" ht="12.75">
      <c r="A27" s="16"/>
      <c r="B27" s="33"/>
      <c r="C27" s="33"/>
      <c r="D27" s="33"/>
      <c r="E27" s="33"/>
      <c r="F27" s="33"/>
      <c r="G27" s="33"/>
      <c r="H27" s="33"/>
    </row>
    <row r="28" spans="1:8" ht="12.75">
      <c r="A28" s="16"/>
      <c r="B28" s="33"/>
      <c r="C28" s="33"/>
      <c r="D28" s="33"/>
      <c r="E28" s="33"/>
      <c r="F28" s="33"/>
      <c r="G28" s="33"/>
      <c r="H28" s="33"/>
    </row>
  </sheetData>
  <sheetProtection sheet="1"/>
  <protectedRanges>
    <protectedRange sqref="E11 E5 E8 E14:E16" name="Oblast1"/>
  </protectedRanges>
  <mergeCells count="6">
    <mergeCell ref="A2:G2"/>
    <mergeCell ref="A3:G3"/>
    <mergeCell ref="A19:F19"/>
    <mergeCell ref="A18:F18"/>
    <mergeCell ref="A17:F17"/>
    <mergeCell ref="A6:B6"/>
  </mergeCells>
  <printOptions/>
  <pageMargins left="0.787401575" right="0.787401575" top="0.984251969" bottom="0.984251969" header="0.4921259845" footer="0.4921259845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44.140625" style="0" customWidth="1"/>
    <col min="2" max="2" width="8.140625" style="0" customWidth="1"/>
    <col min="3" max="3" width="10.28125" style="0" customWidth="1"/>
    <col min="4" max="4" width="14.8515625" style="0" bestFit="1" customWidth="1"/>
    <col min="5" max="5" width="16.421875" style="0" customWidth="1"/>
    <col min="6" max="6" width="24.8515625" style="0" customWidth="1"/>
    <col min="7" max="7" width="29.421875" style="0" customWidth="1"/>
    <col min="8" max="8" width="14.8515625" style="0" customWidth="1"/>
  </cols>
  <sheetData>
    <row r="1" ht="13.5" thickBot="1">
      <c r="A1" s="89" t="s">
        <v>41</v>
      </c>
    </row>
    <row r="2" spans="1:7" ht="13.5" thickBot="1">
      <c r="A2" s="118" t="s">
        <v>19</v>
      </c>
      <c r="B2" s="119"/>
      <c r="C2" s="119"/>
      <c r="D2" s="119"/>
      <c r="E2" s="119"/>
      <c r="F2" s="119"/>
      <c r="G2" s="120"/>
    </row>
    <row r="3" spans="1:7" ht="13.5" thickBot="1">
      <c r="A3" s="121" t="s">
        <v>20</v>
      </c>
      <c r="B3" s="108"/>
      <c r="C3" s="108"/>
      <c r="D3" s="108"/>
      <c r="E3" s="108"/>
      <c r="F3" s="108"/>
      <c r="G3" s="122"/>
    </row>
    <row r="4" spans="1:7" ht="13.5" thickBot="1">
      <c r="A4" s="74" t="s">
        <v>1</v>
      </c>
      <c r="B4" s="75" t="s">
        <v>29</v>
      </c>
      <c r="C4" s="75" t="s">
        <v>30</v>
      </c>
      <c r="D4" s="75" t="s">
        <v>31</v>
      </c>
      <c r="E4" s="75" t="s">
        <v>32</v>
      </c>
      <c r="F4" s="75" t="s">
        <v>2</v>
      </c>
      <c r="G4" s="76" t="s">
        <v>27</v>
      </c>
    </row>
    <row r="5" spans="1:7" ht="25.5">
      <c r="A5" s="5" t="s">
        <v>24</v>
      </c>
      <c r="B5" s="77" t="s">
        <v>0</v>
      </c>
      <c r="C5" s="21">
        <v>182</v>
      </c>
      <c r="D5" s="21">
        <f>C5*31*2</f>
        <v>11284</v>
      </c>
      <c r="E5" s="100">
        <v>0</v>
      </c>
      <c r="F5" s="22">
        <f>E5*D5</f>
        <v>0</v>
      </c>
      <c r="G5" s="22">
        <f>F5*8</f>
        <v>0</v>
      </c>
    </row>
    <row r="6" spans="1:7" ht="38.25">
      <c r="A6" s="8" t="s">
        <v>25</v>
      </c>
      <c r="B6" s="78" t="s">
        <v>0</v>
      </c>
      <c r="C6" s="23">
        <v>25</v>
      </c>
      <c r="D6" s="23">
        <f>C6*31*2</f>
        <v>1550</v>
      </c>
      <c r="E6" s="101">
        <v>0</v>
      </c>
      <c r="F6" s="24">
        <f>E6*D6</f>
        <v>0</v>
      </c>
      <c r="G6" s="24">
        <f>F6*8</f>
        <v>0</v>
      </c>
    </row>
    <row r="7" spans="1:7" ht="26.25" thickBot="1">
      <c r="A7" s="8" t="s">
        <v>3</v>
      </c>
      <c r="B7" s="78" t="s">
        <v>0</v>
      </c>
      <c r="C7" s="23">
        <v>9</v>
      </c>
      <c r="D7" s="23">
        <f>C7*31*2</f>
        <v>558</v>
      </c>
      <c r="E7" s="101">
        <v>0</v>
      </c>
      <c r="F7" s="24">
        <f>E7*D7</f>
        <v>0</v>
      </c>
      <c r="G7" s="24">
        <f>F7*8</f>
        <v>0</v>
      </c>
    </row>
    <row r="8" spans="1:7" ht="13.5" thickBot="1">
      <c r="A8" s="121" t="s">
        <v>21</v>
      </c>
      <c r="B8" s="108"/>
      <c r="C8" s="42"/>
      <c r="D8" s="42"/>
      <c r="E8" s="42"/>
      <c r="F8" s="42"/>
      <c r="G8" s="43"/>
    </row>
    <row r="9" spans="1:7" ht="13.5" thickBot="1">
      <c r="A9" s="74" t="s">
        <v>1</v>
      </c>
      <c r="B9" s="75" t="s">
        <v>29</v>
      </c>
      <c r="C9" s="75" t="s">
        <v>30</v>
      </c>
      <c r="D9" s="75" t="s">
        <v>31</v>
      </c>
      <c r="E9" s="75" t="s">
        <v>32</v>
      </c>
      <c r="F9" s="75" t="s">
        <v>2</v>
      </c>
      <c r="G9" s="76" t="s">
        <v>27</v>
      </c>
    </row>
    <row r="10" spans="1:7" ht="25.5">
      <c r="A10" s="5" t="s">
        <v>24</v>
      </c>
      <c r="B10" s="77" t="s">
        <v>0</v>
      </c>
      <c r="C10" s="21">
        <v>182</v>
      </c>
      <c r="D10" s="27">
        <f>C10*13</f>
        <v>2366</v>
      </c>
      <c r="E10" s="100">
        <v>0</v>
      </c>
      <c r="F10" s="22">
        <f>E10*D10</f>
        <v>0</v>
      </c>
      <c r="G10" s="22">
        <f>F10*4</f>
        <v>0</v>
      </c>
    </row>
    <row r="11" spans="1:7" ht="38.25">
      <c r="A11" s="8" t="s">
        <v>25</v>
      </c>
      <c r="B11" s="78" t="s">
        <v>0</v>
      </c>
      <c r="C11" s="23">
        <v>25</v>
      </c>
      <c r="D11" s="28">
        <f>C11*13</f>
        <v>325</v>
      </c>
      <c r="E11" s="101">
        <v>0</v>
      </c>
      <c r="F11" s="24">
        <f>E11*D11</f>
        <v>0</v>
      </c>
      <c r="G11" s="24">
        <f>F11*4</f>
        <v>0</v>
      </c>
    </row>
    <row r="12" spans="1:7" ht="26.25" thickBot="1">
      <c r="A12" s="8" t="s">
        <v>3</v>
      </c>
      <c r="B12" s="78" t="s">
        <v>0</v>
      </c>
      <c r="C12" s="23">
        <v>9</v>
      </c>
      <c r="D12" s="28">
        <f>C12*13</f>
        <v>117</v>
      </c>
      <c r="E12" s="101">
        <v>0</v>
      </c>
      <c r="F12" s="24">
        <f>E12*D12</f>
        <v>0</v>
      </c>
      <c r="G12" s="24">
        <f>F12*4</f>
        <v>0</v>
      </c>
    </row>
    <row r="13" spans="1:7" ht="13.5" thickBot="1">
      <c r="A13" s="62" t="s">
        <v>7</v>
      </c>
      <c r="B13" s="63"/>
      <c r="C13" s="64"/>
      <c r="D13" s="64"/>
      <c r="E13" s="70"/>
      <c r="F13" s="66"/>
      <c r="G13" s="67"/>
    </row>
    <row r="14" spans="1:7" ht="13.5" thickBot="1">
      <c r="A14" s="74" t="s">
        <v>1</v>
      </c>
      <c r="B14" s="75" t="s">
        <v>29</v>
      </c>
      <c r="C14" s="75" t="s">
        <v>30</v>
      </c>
      <c r="D14" s="75" t="s">
        <v>31</v>
      </c>
      <c r="E14" s="75" t="s">
        <v>32</v>
      </c>
      <c r="F14" s="75" t="s">
        <v>2</v>
      </c>
      <c r="G14" s="76" t="s">
        <v>27</v>
      </c>
    </row>
    <row r="15" spans="1:7" ht="26.25" thickBot="1">
      <c r="A15" s="5" t="s">
        <v>26</v>
      </c>
      <c r="B15" s="83" t="s">
        <v>0</v>
      </c>
      <c r="C15" s="32">
        <f>C10+C11+C12</f>
        <v>216</v>
      </c>
      <c r="D15" s="6">
        <f>C15*0.25</f>
        <v>54</v>
      </c>
      <c r="E15" s="97">
        <v>0</v>
      </c>
      <c r="F15" s="7">
        <f>D15*E15</f>
        <v>0</v>
      </c>
      <c r="G15" s="7">
        <f>F15*12</f>
        <v>0</v>
      </c>
    </row>
    <row r="16" spans="1:7" ht="13.5" thickBot="1">
      <c r="A16" s="62" t="s">
        <v>8</v>
      </c>
      <c r="B16" s="42"/>
      <c r="C16" s="42"/>
      <c r="D16" s="42"/>
      <c r="E16" s="42"/>
      <c r="F16" s="42"/>
      <c r="G16" s="43"/>
    </row>
    <row r="17" spans="1:7" ht="13.5" thickBot="1">
      <c r="A17" s="74" t="s">
        <v>1</v>
      </c>
      <c r="B17" s="75" t="s">
        <v>29</v>
      </c>
      <c r="C17" s="75" t="s">
        <v>30</v>
      </c>
      <c r="D17" s="75" t="s">
        <v>31</v>
      </c>
      <c r="E17" s="75" t="s">
        <v>32</v>
      </c>
      <c r="F17" s="75" t="s">
        <v>2</v>
      </c>
      <c r="G17" s="76" t="s">
        <v>27</v>
      </c>
    </row>
    <row r="18" spans="1:7" ht="25.5">
      <c r="A18" s="8" t="s">
        <v>9</v>
      </c>
      <c r="B18" s="84" t="s">
        <v>0</v>
      </c>
      <c r="C18" s="10">
        <v>182</v>
      </c>
      <c r="D18" s="10">
        <f>C18*5</f>
        <v>910</v>
      </c>
      <c r="E18" s="98">
        <v>0</v>
      </c>
      <c r="F18" s="11">
        <f>E18*D18</f>
        <v>0</v>
      </c>
      <c r="G18" s="12">
        <f>F18*12</f>
        <v>0</v>
      </c>
    </row>
    <row r="19" spans="1:7" ht="25.5">
      <c r="A19" s="8" t="s">
        <v>10</v>
      </c>
      <c r="B19" s="84" t="s">
        <v>0</v>
      </c>
      <c r="C19" s="10">
        <v>25</v>
      </c>
      <c r="D19" s="10">
        <f>C19*5</f>
        <v>125</v>
      </c>
      <c r="E19" s="98">
        <v>0</v>
      </c>
      <c r="F19" s="11">
        <f>E19*D19</f>
        <v>0</v>
      </c>
      <c r="G19" s="12">
        <f>F19*12</f>
        <v>0</v>
      </c>
    </row>
    <row r="20" spans="1:7" ht="25.5">
      <c r="A20" s="9" t="s">
        <v>11</v>
      </c>
      <c r="B20" s="84" t="s">
        <v>0</v>
      </c>
      <c r="C20" s="10">
        <v>9</v>
      </c>
      <c r="D20" s="10">
        <f>C20*5</f>
        <v>45</v>
      </c>
      <c r="E20" s="98">
        <v>0</v>
      </c>
      <c r="F20" s="11">
        <f>E20*D20</f>
        <v>0</v>
      </c>
      <c r="G20" s="12">
        <f>F20*12</f>
        <v>0</v>
      </c>
    </row>
    <row r="21" spans="1:7" ht="12.75">
      <c r="A21" s="39" t="s">
        <v>36</v>
      </c>
      <c r="B21" s="86" t="s">
        <v>0</v>
      </c>
      <c r="C21" s="40">
        <f>C15</f>
        <v>216</v>
      </c>
      <c r="D21" s="40">
        <f>C21*1</f>
        <v>216</v>
      </c>
      <c r="E21" s="105">
        <v>0</v>
      </c>
      <c r="F21" s="41">
        <f>D21*E21</f>
        <v>0</v>
      </c>
      <c r="G21" s="41">
        <f>F21*12</f>
        <v>0</v>
      </c>
    </row>
    <row r="22" spans="1:7" ht="13.5" thickBot="1">
      <c r="A22" s="13" t="s">
        <v>22</v>
      </c>
      <c r="B22" s="85" t="s">
        <v>23</v>
      </c>
      <c r="C22" s="14">
        <v>40</v>
      </c>
      <c r="D22" s="14">
        <f>C22*1</f>
        <v>40</v>
      </c>
      <c r="E22" s="99">
        <v>0</v>
      </c>
      <c r="F22" s="15">
        <f>E22*D22</f>
        <v>0</v>
      </c>
      <c r="G22" s="15">
        <f>F22*12</f>
        <v>0</v>
      </c>
    </row>
    <row r="23" spans="1:7" ht="13.5" thickBot="1">
      <c r="A23" s="124" t="s">
        <v>28</v>
      </c>
      <c r="B23" s="125"/>
      <c r="C23" s="125"/>
      <c r="D23" s="125"/>
      <c r="E23" s="125"/>
      <c r="F23" s="126"/>
      <c r="G23" s="80">
        <f>G5+G6+G7+G10+G11+G12+G15+G18+G19+G20+G21+G22</f>
        <v>0</v>
      </c>
    </row>
    <row r="24" spans="1:7" ht="12.75">
      <c r="A24" s="123"/>
      <c r="B24" s="123"/>
      <c r="C24" s="123"/>
      <c r="D24" s="123"/>
      <c r="E24" s="123"/>
      <c r="F24" s="123"/>
      <c r="G24" s="4"/>
    </row>
    <row r="25" spans="1:8" ht="25.5" customHeight="1">
      <c r="A25" s="113"/>
      <c r="B25" s="113"/>
      <c r="C25" s="113"/>
      <c r="D25" s="113"/>
      <c r="E25" s="113"/>
      <c r="F25" s="113"/>
      <c r="G25" s="4"/>
      <c r="H25" s="29"/>
    </row>
    <row r="26" spans="1:8" ht="89.25" customHeight="1">
      <c r="A26" s="16"/>
      <c r="B26" s="29"/>
      <c r="C26" s="29"/>
      <c r="D26" s="29"/>
      <c r="E26" s="35"/>
      <c r="F26" s="31"/>
      <c r="G26" s="92"/>
      <c r="H26" s="29"/>
    </row>
    <row r="27" spans="1:8" ht="12.75">
      <c r="A27" s="16"/>
      <c r="B27" s="16"/>
      <c r="C27" s="16"/>
      <c r="D27" s="16"/>
      <c r="E27" s="16"/>
      <c r="F27" s="16"/>
      <c r="G27" s="90"/>
      <c r="H27" s="16"/>
    </row>
    <row r="28" spans="1:8" ht="12.75">
      <c r="A28" s="16"/>
      <c r="B28" s="33"/>
      <c r="C28" s="33"/>
      <c r="D28" s="34"/>
      <c r="E28" s="33"/>
      <c r="F28" s="33"/>
      <c r="G28" s="33"/>
      <c r="H28" s="33"/>
    </row>
    <row r="29" spans="1:8" ht="12.75">
      <c r="A29" s="16"/>
      <c r="B29" s="33"/>
      <c r="C29" s="33"/>
      <c r="D29" s="33"/>
      <c r="E29" s="33"/>
      <c r="F29" s="33"/>
      <c r="G29" s="33"/>
      <c r="H29" s="33"/>
    </row>
    <row r="30" spans="1:8" ht="12.75">
      <c r="A30" s="16"/>
      <c r="B30" s="33"/>
      <c r="C30" s="33"/>
      <c r="D30" s="33"/>
      <c r="E30" s="33"/>
      <c r="F30" s="33"/>
      <c r="G30" s="33"/>
      <c r="H30" s="33"/>
    </row>
    <row r="31" spans="1:8" ht="12.75">
      <c r="A31" s="16"/>
      <c r="B31" s="33"/>
      <c r="C31" s="33"/>
      <c r="D31" s="33"/>
      <c r="E31" s="33"/>
      <c r="F31" s="33"/>
      <c r="G31" s="33"/>
      <c r="H31" s="33"/>
    </row>
    <row r="32" spans="1:8" ht="12.75">
      <c r="A32" s="16"/>
      <c r="B32" s="33"/>
      <c r="C32" s="33"/>
      <c r="D32" s="33"/>
      <c r="E32" s="33"/>
      <c r="F32" s="33"/>
      <c r="G32" s="33"/>
      <c r="H32" s="33"/>
    </row>
    <row r="33" spans="1:8" ht="12.75">
      <c r="A33" s="16"/>
      <c r="B33" s="33"/>
      <c r="C33" s="33"/>
      <c r="D33" s="33"/>
      <c r="E33" s="33"/>
      <c r="F33" s="33"/>
      <c r="G33" s="33"/>
      <c r="H33" s="33"/>
    </row>
    <row r="34" spans="1:8" ht="12.75">
      <c r="A34" s="16"/>
      <c r="B34" s="33"/>
      <c r="C34" s="33"/>
      <c r="D34" s="33"/>
      <c r="E34" s="33"/>
      <c r="F34" s="33"/>
      <c r="G34" s="33"/>
      <c r="H34" s="33"/>
    </row>
  </sheetData>
  <sheetProtection password="EDB8" sheet="1"/>
  <protectedRanges>
    <protectedRange sqref="E18:E22 E15 E5:E7 E10:E12" name="Oblast1"/>
  </protectedRanges>
  <mergeCells count="6">
    <mergeCell ref="A2:G2"/>
    <mergeCell ref="A3:G3"/>
    <mergeCell ref="A25:F25"/>
    <mergeCell ref="A24:F24"/>
    <mergeCell ref="A23:F23"/>
    <mergeCell ref="A8:B8"/>
  </mergeCells>
  <printOptions/>
  <pageMargins left="0.787401575" right="0.787401575" top="0.984251969" bottom="0.984251969" header="0.4921259845" footer="0.4921259845"/>
  <pageSetup horizontalDpi="600" verticalDpi="6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28" sqref="G28"/>
    </sheetView>
  </sheetViews>
  <sheetFormatPr defaultColWidth="9.140625" defaultRowHeight="12.75"/>
  <cols>
    <col min="1" max="1" width="44.140625" style="0" customWidth="1"/>
    <col min="2" max="2" width="9.57421875" style="0" customWidth="1"/>
    <col min="3" max="3" width="11.8515625" style="0" customWidth="1"/>
    <col min="4" max="4" width="14.8515625" style="0" bestFit="1" customWidth="1"/>
    <col min="5" max="5" width="15.7109375" style="0" customWidth="1"/>
    <col min="6" max="6" width="26.140625" style="0" customWidth="1"/>
    <col min="7" max="7" width="26.7109375" style="0" customWidth="1"/>
    <col min="8" max="8" width="14.8515625" style="0" customWidth="1"/>
  </cols>
  <sheetData>
    <row r="1" ht="13.5" thickBot="1">
      <c r="A1" s="89" t="s">
        <v>41</v>
      </c>
    </row>
    <row r="2" spans="1:7" ht="14.25" thickBot="1" thickTop="1">
      <c r="A2" s="109" t="s">
        <v>18</v>
      </c>
      <c r="B2" s="110"/>
      <c r="C2" s="110"/>
      <c r="D2" s="110"/>
      <c r="E2" s="110"/>
      <c r="F2" s="110"/>
      <c r="G2" s="111"/>
    </row>
    <row r="3" spans="1:7" ht="13.5" thickBot="1">
      <c r="A3" s="107" t="s">
        <v>35</v>
      </c>
      <c r="B3" s="108"/>
      <c r="C3" s="108"/>
      <c r="D3" s="108"/>
      <c r="E3" s="108"/>
      <c r="F3" s="108"/>
      <c r="G3" s="112"/>
    </row>
    <row r="4" spans="1:7" ht="13.5" thickBot="1">
      <c r="A4" s="74" t="s">
        <v>1</v>
      </c>
      <c r="B4" s="75" t="s">
        <v>29</v>
      </c>
      <c r="C4" s="75" t="s">
        <v>30</v>
      </c>
      <c r="D4" s="75" t="s">
        <v>31</v>
      </c>
      <c r="E4" s="75" t="s">
        <v>32</v>
      </c>
      <c r="F4" s="75" t="s">
        <v>2</v>
      </c>
      <c r="G4" s="76" t="s">
        <v>27</v>
      </c>
    </row>
    <row r="5" spans="1:7" ht="25.5">
      <c r="A5" s="44" t="s">
        <v>24</v>
      </c>
      <c r="B5" s="77" t="s">
        <v>0</v>
      </c>
      <c r="C5" s="21">
        <v>71</v>
      </c>
      <c r="D5" s="21">
        <f>C5*31</f>
        <v>2201</v>
      </c>
      <c r="E5" s="100">
        <v>0</v>
      </c>
      <c r="F5" s="22">
        <f>E5*D5</f>
        <v>0</v>
      </c>
      <c r="G5" s="45">
        <f>F5*8</f>
        <v>0</v>
      </c>
    </row>
    <row r="6" spans="1:7" ht="25.5">
      <c r="A6" s="46" t="s">
        <v>3</v>
      </c>
      <c r="B6" s="78" t="s">
        <v>0</v>
      </c>
      <c r="C6" s="23">
        <v>2</v>
      </c>
      <c r="D6" s="23">
        <f>C6*31</f>
        <v>62</v>
      </c>
      <c r="E6" s="101">
        <v>0</v>
      </c>
      <c r="F6" s="24">
        <f>E6*D6</f>
        <v>0</v>
      </c>
      <c r="G6" s="47">
        <f>F6*8</f>
        <v>0</v>
      </c>
    </row>
    <row r="7" spans="1:7" ht="26.25" thickBot="1">
      <c r="A7" s="46" t="s">
        <v>4</v>
      </c>
      <c r="B7" s="78" t="s">
        <v>0</v>
      </c>
      <c r="C7" s="23">
        <v>2</v>
      </c>
      <c r="D7" s="23">
        <f>C7*31</f>
        <v>62</v>
      </c>
      <c r="E7" s="101">
        <v>0</v>
      </c>
      <c r="F7" s="24">
        <f>E7*D7</f>
        <v>0</v>
      </c>
      <c r="G7" s="47">
        <f>F7*8</f>
        <v>0</v>
      </c>
    </row>
    <row r="8" spans="1:7" ht="13.5" thickBot="1">
      <c r="A8" s="107" t="s">
        <v>21</v>
      </c>
      <c r="B8" s="108"/>
      <c r="C8" s="42"/>
      <c r="D8" s="42"/>
      <c r="E8" s="42"/>
      <c r="F8" s="42"/>
      <c r="G8" s="68"/>
    </row>
    <row r="9" spans="1:7" ht="13.5" thickBot="1">
      <c r="A9" s="74" t="s">
        <v>1</v>
      </c>
      <c r="B9" s="75" t="s">
        <v>29</v>
      </c>
      <c r="C9" s="75" t="s">
        <v>30</v>
      </c>
      <c r="D9" s="75" t="s">
        <v>31</v>
      </c>
      <c r="E9" s="75" t="s">
        <v>32</v>
      </c>
      <c r="F9" s="75" t="s">
        <v>2</v>
      </c>
      <c r="G9" s="76" t="s">
        <v>27</v>
      </c>
    </row>
    <row r="10" spans="1:7" ht="25.5">
      <c r="A10" s="44" t="s">
        <v>24</v>
      </c>
      <c r="B10" s="77" t="s">
        <v>0</v>
      </c>
      <c r="C10" s="21">
        <v>71</v>
      </c>
      <c r="D10" s="27">
        <f>C10*13</f>
        <v>923</v>
      </c>
      <c r="E10" s="100">
        <v>0</v>
      </c>
      <c r="F10" s="22">
        <f>E10*D10</f>
        <v>0</v>
      </c>
      <c r="G10" s="45">
        <f>F10*4</f>
        <v>0</v>
      </c>
    </row>
    <row r="11" spans="1:7" ht="25.5">
      <c r="A11" s="46" t="s">
        <v>3</v>
      </c>
      <c r="B11" s="78" t="s">
        <v>0</v>
      </c>
      <c r="C11" s="23">
        <v>2</v>
      </c>
      <c r="D11" s="28">
        <f>C11*13</f>
        <v>26</v>
      </c>
      <c r="E11" s="101">
        <v>0</v>
      </c>
      <c r="F11" s="24">
        <f>E11*D11</f>
        <v>0</v>
      </c>
      <c r="G11" s="47">
        <f>F11*4</f>
        <v>0</v>
      </c>
    </row>
    <row r="12" spans="1:7" ht="26.25" thickBot="1">
      <c r="A12" s="46" t="s">
        <v>4</v>
      </c>
      <c r="B12" s="78" t="s">
        <v>0</v>
      </c>
      <c r="C12" s="23">
        <v>2</v>
      </c>
      <c r="D12" s="28">
        <f>C12*13</f>
        <v>26</v>
      </c>
      <c r="E12" s="101">
        <v>0</v>
      </c>
      <c r="F12" s="24">
        <f>E12*D12</f>
        <v>0</v>
      </c>
      <c r="G12" s="47">
        <f>F12*4</f>
        <v>0</v>
      </c>
    </row>
    <row r="13" spans="1:7" ht="13.5" customHeight="1" thickBot="1">
      <c r="A13" s="107" t="s">
        <v>33</v>
      </c>
      <c r="B13" s="108"/>
      <c r="C13" s="108"/>
      <c r="D13" s="108"/>
      <c r="E13" s="108"/>
      <c r="F13" s="108"/>
      <c r="G13" s="112"/>
    </row>
    <row r="14" spans="1:7" ht="13.5" thickBot="1">
      <c r="A14" s="74" t="s">
        <v>1</v>
      </c>
      <c r="B14" s="75" t="s">
        <v>29</v>
      </c>
      <c r="C14" s="75" t="s">
        <v>30</v>
      </c>
      <c r="D14" s="75" t="s">
        <v>31</v>
      </c>
      <c r="E14" s="75" t="s">
        <v>32</v>
      </c>
      <c r="F14" s="75" t="s">
        <v>2</v>
      </c>
      <c r="G14" s="76" t="s">
        <v>27</v>
      </c>
    </row>
    <row r="15" spans="1:7" ht="26.25" thickBot="1">
      <c r="A15" s="50" t="s">
        <v>6</v>
      </c>
      <c r="B15" s="81" t="s">
        <v>0</v>
      </c>
      <c r="C15" s="17">
        <v>3</v>
      </c>
      <c r="D15" s="17">
        <f>C15*4.5*2</f>
        <v>27</v>
      </c>
      <c r="E15" s="103">
        <v>0</v>
      </c>
      <c r="F15" s="19">
        <f>E15*D15</f>
        <v>0</v>
      </c>
      <c r="G15" s="51">
        <f>F15*8</f>
        <v>0</v>
      </c>
    </row>
    <row r="16" spans="1:7" ht="13.5" customHeight="1" thickBot="1">
      <c r="A16" s="107" t="s">
        <v>34</v>
      </c>
      <c r="B16" s="108"/>
      <c r="C16" s="108"/>
      <c r="D16" s="108"/>
      <c r="E16" s="108"/>
      <c r="F16" s="108"/>
      <c r="G16" s="112"/>
    </row>
    <row r="17" spans="1:7" ht="13.5" thickBot="1">
      <c r="A17" s="74" t="s">
        <v>1</v>
      </c>
      <c r="B17" s="75" t="s">
        <v>29</v>
      </c>
      <c r="C17" s="75" t="s">
        <v>30</v>
      </c>
      <c r="D17" s="75" t="s">
        <v>31</v>
      </c>
      <c r="E17" s="75" t="s">
        <v>32</v>
      </c>
      <c r="F17" s="75" t="s">
        <v>2</v>
      </c>
      <c r="G17" s="76" t="s">
        <v>27</v>
      </c>
    </row>
    <row r="18" spans="1:7" ht="26.25" thickBot="1">
      <c r="A18" s="52" t="s">
        <v>6</v>
      </c>
      <c r="B18" s="82" t="s">
        <v>0</v>
      </c>
      <c r="C18" s="18">
        <v>3</v>
      </c>
      <c r="D18" s="18">
        <f>C18*4.5</f>
        <v>13.5</v>
      </c>
      <c r="E18" s="104">
        <v>0</v>
      </c>
      <c r="F18" s="20">
        <f>E18*D18</f>
        <v>0</v>
      </c>
      <c r="G18" s="53">
        <f>F18*4</f>
        <v>0</v>
      </c>
    </row>
    <row r="19" spans="1:7" ht="13.5" thickBot="1">
      <c r="A19" s="107" t="s">
        <v>7</v>
      </c>
      <c r="B19" s="108"/>
      <c r="C19" s="108"/>
      <c r="D19" s="108"/>
      <c r="E19" s="108"/>
      <c r="F19" s="108"/>
      <c r="G19" s="112"/>
    </row>
    <row r="20" spans="1:7" ht="13.5" thickBot="1">
      <c r="A20" s="74" t="s">
        <v>1</v>
      </c>
      <c r="B20" s="75" t="s">
        <v>29</v>
      </c>
      <c r="C20" s="75" t="s">
        <v>30</v>
      </c>
      <c r="D20" s="75" t="s">
        <v>31</v>
      </c>
      <c r="E20" s="75" t="s">
        <v>32</v>
      </c>
      <c r="F20" s="75" t="s">
        <v>2</v>
      </c>
      <c r="G20" s="76" t="s">
        <v>27</v>
      </c>
    </row>
    <row r="21" spans="1:7" ht="26.25" thickBot="1">
      <c r="A21" s="44" t="s">
        <v>26</v>
      </c>
      <c r="B21" s="83" t="s">
        <v>0</v>
      </c>
      <c r="C21" s="32">
        <f>C10+C11+C12</f>
        <v>75</v>
      </c>
      <c r="D21" s="6">
        <f>C21*0.25</f>
        <v>18.75</v>
      </c>
      <c r="E21" s="97">
        <v>0</v>
      </c>
      <c r="F21" s="7">
        <f>D21*E21</f>
        <v>0</v>
      </c>
      <c r="G21" s="54">
        <f>F21*12</f>
        <v>0</v>
      </c>
    </row>
    <row r="22" spans="1:7" ht="13.5" thickBot="1">
      <c r="A22" s="107" t="s">
        <v>8</v>
      </c>
      <c r="B22" s="108"/>
      <c r="C22" s="108"/>
      <c r="D22" s="108"/>
      <c r="E22" s="108"/>
      <c r="F22" s="108"/>
      <c r="G22" s="112"/>
    </row>
    <row r="23" spans="1:7" ht="13.5" thickBot="1">
      <c r="A23" s="74" t="s">
        <v>1</v>
      </c>
      <c r="B23" s="75" t="s">
        <v>29</v>
      </c>
      <c r="C23" s="75" t="s">
        <v>30</v>
      </c>
      <c r="D23" s="75" t="s">
        <v>31</v>
      </c>
      <c r="E23" s="75" t="s">
        <v>32</v>
      </c>
      <c r="F23" s="75" t="s">
        <v>2</v>
      </c>
      <c r="G23" s="76" t="s">
        <v>27</v>
      </c>
    </row>
    <row r="24" spans="1:7" ht="25.5">
      <c r="A24" s="46" t="s">
        <v>9</v>
      </c>
      <c r="B24" s="84" t="s">
        <v>0</v>
      </c>
      <c r="C24" s="10">
        <v>71</v>
      </c>
      <c r="D24" s="10">
        <f>C24*5</f>
        <v>355</v>
      </c>
      <c r="E24" s="98">
        <v>0</v>
      </c>
      <c r="F24" s="11">
        <f>E24*D24</f>
        <v>0</v>
      </c>
      <c r="G24" s="57">
        <f>F24*12</f>
        <v>0</v>
      </c>
    </row>
    <row r="25" spans="1:7" ht="25.5">
      <c r="A25" s="56" t="s">
        <v>11</v>
      </c>
      <c r="B25" s="84" t="s">
        <v>0</v>
      </c>
      <c r="C25" s="10">
        <v>2</v>
      </c>
      <c r="D25" s="10">
        <f>C25*5</f>
        <v>10</v>
      </c>
      <c r="E25" s="98">
        <v>0</v>
      </c>
      <c r="F25" s="11">
        <f>E25*D25</f>
        <v>0</v>
      </c>
      <c r="G25" s="57">
        <f>F25*12</f>
        <v>0</v>
      </c>
    </row>
    <row r="26" spans="1:7" ht="25.5">
      <c r="A26" s="58" t="s">
        <v>12</v>
      </c>
      <c r="B26" s="86" t="s">
        <v>0</v>
      </c>
      <c r="C26" s="40">
        <f>C21+C18</f>
        <v>78</v>
      </c>
      <c r="D26" s="40">
        <f>C26*1</f>
        <v>78</v>
      </c>
      <c r="E26" s="105">
        <v>0</v>
      </c>
      <c r="F26" s="41">
        <f>D26*E26</f>
        <v>0</v>
      </c>
      <c r="G26" s="59">
        <f>F26*12</f>
        <v>0</v>
      </c>
    </row>
    <row r="27" spans="1:7" ht="13.5" thickBot="1">
      <c r="A27" s="60" t="s">
        <v>22</v>
      </c>
      <c r="B27" s="85" t="s">
        <v>23</v>
      </c>
      <c r="C27" s="14">
        <v>40</v>
      </c>
      <c r="D27" s="14">
        <f>C27*1</f>
        <v>40</v>
      </c>
      <c r="E27" s="99">
        <v>0</v>
      </c>
      <c r="F27" s="15">
        <f>D27*E27</f>
        <v>0</v>
      </c>
      <c r="G27" s="61">
        <f>F27*12</f>
        <v>0</v>
      </c>
    </row>
    <row r="28" spans="1:7" ht="13.5" thickBot="1">
      <c r="A28" s="114" t="s">
        <v>28</v>
      </c>
      <c r="B28" s="115"/>
      <c r="C28" s="115"/>
      <c r="D28" s="115"/>
      <c r="E28" s="115"/>
      <c r="F28" s="116"/>
      <c r="G28" s="72">
        <f>SUM(G5:G27)</f>
        <v>0</v>
      </c>
    </row>
    <row r="29" spans="1:7" ht="13.5" thickTop="1">
      <c r="A29" s="113"/>
      <c r="B29" s="113"/>
      <c r="C29" s="113"/>
      <c r="D29" s="113"/>
      <c r="E29" s="113"/>
      <c r="F29" s="113"/>
      <c r="G29" s="4"/>
    </row>
    <row r="30" spans="1:8" ht="25.5" customHeight="1">
      <c r="A30" s="113"/>
      <c r="B30" s="113"/>
      <c r="C30" s="113"/>
      <c r="D30" s="113"/>
      <c r="E30" s="113"/>
      <c r="F30" s="113"/>
      <c r="G30" s="4"/>
      <c r="H30" s="29"/>
    </row>
    <row r="31" spans="1:8" ht="89.25" customHeight="1">
      <c r="A31" s="16"/>
      <c r="B31" s="29"/>
      <c r="C31" s="29"/>
      <c r="D31" s="29"/>
      <c r="E31" s="35"/>
      <c r="F31" s="31"/>
      <c r="G31" s="92"/>
      <c r="H31" s="29"/>
    </row>
    <row r="32" spans="1:8" ht="12.75">
      <c r="A32" s="16"/>
      <c r="B32" s="16"/>
      <c r="C32" s="16"/>
      <c r="D32" s="16"/>
      <c r="E32" s="16"/>
      <c r="F32" s="16"/>
      <c r="G32" s="90"/>
      <c r="H32" s="16"/>
    </row>
    <row r="33" spans="1:8" ht="12.75">
      <c r="A33" s="16"/>
      <c r="B33" s="33"/>
      <c r="C33" s="33"/>
      <c r="D33" s="34"/>
      <c r="E33" s="33"/>
      <c r="F33" s="33"/>
      <c r="G33" s="33"/>
      <c r="H33" s="33"/>
    </row>
    <row r="34" spans="1:8" ht="12.75">
      <c r="A34" s="16"/>
      <c r="B34" s="33"/>
      <c r="C34" s="33"/>
      <c r="D34" s="33"/>
      <c r="E34" s="33"/>
      <c r="F34" s="33"/>
      <c r="G34" s="33"/>
      <c r="H34" s="33"/>
    </row>
    <row r="35" spans="1:8" ht="12.75">
      <c r="A35" s="16"/>
      <c r="B35" s="33"/>
      <c r="C35" s="33"/>
      <c r="D35" s="33"/>
      <c r="E35" s="33"/>
      <c r="F35" s="33"/>
      <c r="G35" s="33"/>
      <c r="H35" s="33"/>
    </row>
    <row r="36" spans="1:8" ht="12.75">
      <c r="A36" s="16"/>
      <c r="B36" s="33"/>
      <c r="C36" s="33"/>
      <c r="D36" s="33"/>
      <c r="E36" s="33"/>
      <c r="F36" s="33"/>
      <c r="G36" s="33"/>
      <c r="H36" s="33"/>
    </row>
    <row r="37" spans="1:8" ht="12.75">
      <c r="A37" s="16"/>
      <c r="B37" s="33"/>
      <c r="C37" s="33"/>
      <c r="D37" s="33"/>
      <c r="E37" s="33"/>
      <c r="F37" s="33"/>
      <c r="G37" s="33"/>
      <c r="H37" s="33"/>
    </row>
    <row r="38" spans="1:8" ht="12.75">
      <c r="A38" s="16"/>
      <c r="B38" s="33"/>
      <c r="C38" s="33"/>
      <c r="D38" s="33"/>
      <c r="E38" s="33"/>
      <c r="F38" s="33"/>
      <c r="G38" s="33"/>
      <c r="H38" s="33"/>
    </row>
    <row r="39" spans="1:8" ht="12.75">
      <c r="A39" s="16"/>
      <c r="B39" s="33"/>
      <c r="C39" s="33"/>
      <c r="D39" s="33"/>
      <c r="E39" s="33"/>
      <c r="F39" s="33"/>
      <c r="G39" s="33"/>
      <c r="H39" s="33"/>
    </row>
  </sheetData>
  <sheetProtection password="EDB8" sheet="1"/>
  <protectedRanges>
    <protectedRange sqref="E21 E18 E15 E5:E7 E10:E12 E24:E27" name="Oblast1"/>
  </protectedRanges>
  <mergeCells count="10">
    <mergeCell ref="A2:G2"/>
    <mergeCell ref="A13:G13"/>
    <mergeCell ref="A16:G16"/>
    <mergeCell ref="A19:G19"/>
    <mergeCell ref="A3:G3"/>
    <mergeCell ref="A30:F30"/>
    <mergeCell ref="A29:F29"/>
    <mergeCell ref="A28:F28"/>
    <mergeCell ref="A8:B8"/>
    <mergeCell ref="A22:G22"/>
  </mergeCells>
  <printOptions/>
  <pageMargins left="0.787401575" right="0.787401575" top="0.984251969" bottom="0.984251969" header="0.4921259845" footer="0.4921259845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">
      <selection activeCell="G29" sqref="G29"/>
    </sheetView>
  </sheetViews>
  <sheetFormatPr defaultColWidth="9.140625" defaultRowHeight="12.75"/>
  <cols>
    <col min="1" max="1" width="44.140625" style="0" customWidth="1"/>
    <col min="2" max="2" width="8.8515625" style="0" customWidth="1"/>
    <col min="3" max="3" width="11.00390625" style="0" customWidth="1"/>
    <col min="4" max="4" width="14.8515625" style="0" bestFit="1" customWidth="1"/>
    <col min="5" max="5" width="15.8515625" style="0" customWidth="1"/>
    <col min="6" max="6" width="22.7109375" style="0" customWidth="1"/>
    <col min="7" max="7" width="26.28125" style="0" customWidth="1"/>
    <col min="8" max="8" width="14.8515625" style="0" customWidth="1"/>
  </cols>
  <sheetData>
    <row r="1" ht="13.5" thickBot="1">
      <c r="A1" s="89" t="s">
        <v>41</v>
      </c>
    </row>
    <row r="2" spans="1:7" ht="14.25" thickBot="1" thickTop="1">
      <c r="A2" s="109" t="s">
        <v>17</v>
      </c>
      <c r="B2" s="110"/>
      <c r="C2" s="110"/>
      <c r="D2" s="110"/>
      <c r="E2" s="110"/>
      <c r="F2" s="110"/>
      <c r="G2" s="111"/>
    </row>
    <row r="3" spans="1:7" ht="13.5" thickBot="1">
      <c r="A3" s="107" t="s">
        <v>35</v>
      </c>
      <c r="B3" s="108"/>
      <c r="C3" s="108"/>
      <c r="D3" s="108"/>
      <c r="E3" s="108"/>
      <c r="F3" s="108"/>
      <c r="G3" s="112"/>
    </row>
    <row r="4" spans="1:7" ht="13.5" thickBot="1">
      <c r="A4" s="74" t="s">
        <v>1</v>
      </c>
      <c r="B4" s="75" t="s">
        <v>29</v>
      </c>
      <c r="C4" s="75" t="s">
        <v>30</v>
      </c>
      <c r="D4" s="75" t="s">
        <v>31</v>
      </c>
      <c r="E4" s="75" t="s">
        <v>32</v>
      </c>
      <c r="F4" s="75" t="s">
        <v>2</v>
      </c>
      <c r="G4" s="76" t="s">
        <v>27</v>
      </c>
    </row>
    <row r="5" spans="1:7" ht="25.5">
      <c r="A5" s="44" t="s">
        <v>24</v>
      </c>
      <c r="B5" s="77" t="s">
        <v>0</v>
      </c>
      <c r="C5" s="21">
        <v>26</v>
      </c>
      <c r="D5" s="21">
        <f>C5*31</f>
        <v>806</v>
      </c>
      <c r="E5" s="100">
        <v>0</v>
      </c>
      <c r="F5" s="22">
        <f>E5*D5</f>
        <v>0</v>
      </c>
      <c r="G5" s="45">
        <f>F5*8</f>
        <v>0</v>
      </c>
    </row>
    <row r="6" spans="1:7" ht="38.25">
      <c r="A6" s="46" t="s">
        <v>25</v>
      </c>
      <c r="B6" s="78" t="s">
        <v>0</v>
      </c>
      <c r="C6" s="23">
        <v>34</v>
      </c>
      <c r="D6" s="23">
        <f>C6*31</f>
        <v>1054</v>
      </c>
      <c r="E6" s="101">
        <v>0</v>
      </c>
      <c r="F6" s="24">
        <f>E6*D6</f>
        <v>0</v>
      </c>
      <c r="G6" s="47">
        <f>F6*8</f>
        <v>0</v>
      </c>
    </row>
    <row r="7" spans="1:7" ht="26.25" thickBot="1">
      <c r="A7" s="46" t="s">
        <v>3</v>
      </c>
      <c r="B7" s="78" t="s">
        <v>0</v>
      </c>
      <c r="C7" s="23">
        <v>2</v>
      </c>
      <c r="D7" s="23">
        <f>C7*31</f>
        <v>62</v>
      </c>
      <c r="E7" s="101">
        <v>0</v>
      </c>
      <c r="F7" s="24">
        <f>E7*D7</f>
        <v>0</v>
      </c>
      <c r="G7" s="47">
        <f>F7*8</f>
        <v>0</v>
      </c>
    </row>
    <row r="8" spans="1:7" ht="13.5" customHeight="1" thickBot="1">
      <c r="A8" s="107" t="s">
        <v>21</v>
      </c>
      <c r="B8" s="108"/>
      <c r="C8" s="108"/>
      <c r="D8" s="108"/>
      <c r="E8" s="108"/>
      <c r="F8" s="108"/>
      <c r="G8" s="112"/>
    </row>
    <row r="9" spans="1:7" ht="13.5" thickBot="1">
      <c r="A9" s="74" t="s">
        <v>1</v>
      </c>
      <c r="B9" s="75" t="s">
        <v>29</v>
      </c>
      <c r="C9" s="75" t="s">
        <v>30</v>
      </c>
      <c r="D9" s="75" t="s">
        <v>31</v>
      </c>
      <c r="E9" s="75" t="s">
        <v>32</v>
      </c>
      <c r="F9" s="75" t="s">
        <v>2</v>
      </c>
      <c r="G9" s="76" t="s">
        <v>27</v>
      </c>
    </row>
    <row r="10" spans="1:7" ht="25.5">
      <c r="A10" s="44" t="s">
        <v>24</v>
      </c>
      <c r="B10" s="77" t="s">
        <v>0</v>
      </c>
      <c r="C10" s="21">
        <v>26</v>
      </c>
      <c r="D10" s="27">
        <f>C10*13</f>
        <v>338</v>
      </c>
      <c r="E10" s="100">
        <v>0</v>
      </c>
      <c r="F10" s="22">
        <f>E10*D10</f>
        <v>0</v>
      </c>
      <c r="G10" s="45">
        <f>F10*4</f>
        <v>0</v>
      </c>
    </row>
    <row r="11" spans="1:7" ht="38.25">
      <c r="A11" s="46" t="s">
        <v>25</v>
      </c>
      <c r="B11" s="78" t="s">
        <v>0</v>
      </c>
      <c r="C11" s="23">
        <v>34</v>
      </c>
      <c r="D11" s="28">
        <f>C11*13</f>
        <v>442</v>
      </c>
      <c r="E11" s="101">
        <v>0</v>
      </c>
      <c r="F11" s="24">
        <f>E11*D11</f>
        <v>0</v>
      </c>
      <c r="G11" s="47">
        <f>F11*4</f>
        <v>0</v>
      </c>
    </row>
    <row r="12" spans="1:7" ht="26.25" thickBot="1">
      <c r="A12" s="46" t="s">
        <v>3</v>
      </c>
      <c r="B12" s="78" t="s">
        <v>0</v>
      </c>
      <c r="C12" s="23">
        <v>2</v>
      </c>
      <c r="D12" s="28">
        <f>C12*13</f>
        <v>26</v>
      </c>
      <c r="E12" s="101">
        <v>0</v>
      </c>
      <c r="F12" s="24">
        <f>E12*D12</f>
        <v>0</v>
      </c>
      <c r="G12" s="47">
        <f>F12*4</f>
        <v>0</v>
      </c>
    </row>
    <row r="13" spans="1:7" ht="13.5" customHeight="1" thickBot="1">
      <c r="A13" s="107" t="s">
        <v>33</v>
      </c>
      <c r="B13" s="108"/>
      <c r="C13" s="108"/>
      <c r="D13" s="108"/>
      <c r="E13" s="108"/>
      <c r="F13" s="108"/>
      <c r="G13" s="112"/>
    </row>
    <row r="14" spans="1:7" ht="13.5" thickBot="1">
      <c r="A14" s="74" t="s">
        <v>1</v>
      </c>
      <c r="B14" s="75" t="s">
        <v>29</v>
      </c>
      <c r="C14" s="75" t="s">
        <v>30</v>
      </c>
      <c r="D14" s="75" t="s">
        <v>31</v>
      </c>
      <c r="E14" s="75" t="s">
        <v>32</v>
      </c>
      <c r="F14" s="75" t="s">
        <v>2</v>
      </c>
      <c r="G14" s="76" t="s">
        <v>27</v>
      </c>
    </row>
    <row r="15" spans="1:7" ht="26.25" thickBot="1">
      <c r="A15" s="50" t="s">
        <v>6</v>
      </c>
      <c r="B15" s="81" t="s">
        <v>0</v>
      </c>
      <c r="C15" s="17">
        <v>4</v>
      </c>
      <c r="D15" s="17">
        <f>C15*4.5*2</f>
        <v>36</v>
      </c>
      <c r="E15" s="103">
        <v>0</v>
      </c>
      <c r="F15" s="19">
        <f>E15*D15</f>
        <v>0</v>
      </c>
      <c r="G15" s="51">
        <f>F15*8</f>
        <v>0</v>
      </c>
    </row>
    <row r="16" spans="1:7" ht="13.5" customHeight="1" thickBot="1">
      <c r="A16" s="107" t="s">
        <v>34</v>
      </c>
      <c r="B16" s="108"/>
      <c r="C16" s="108"/>
      <c r="D16" s="108"/>
      <c r="E16" s="108"/>
      <c r="F16" s="108"/>
      <c r="G16" s="112"/>
    </row>
    <row r="17" spans="1:7" ht="13.5" thickBot="1">
      <c r="A17" s="74" t="s">
        <v>1</v>
      </c>
      <c r="B17" s="75" t="s">
        <v>29</v>
      </c>
      <c r="C17" s="75" t="s">
        <v>30</v>
      </c>
      <c r="D17" s="75" t="s">
        <v>31</v>
      </c>
      <c r="E17" s="75" t="s">
        <v>32</v>
      </c>
      <c r="F17" s="75" t="s">
        <v>2</v>
      </c>
      <c r="G17" s="76" t="s">
        <v>27</v>
      </c>
    </row>
    <row r="18" spans="1:7" ht="26.25" thickBot="1">
      <c r="A18" s="52" t="s">
        <v>6</v>
      </c>
      <c r="B18" s="82" t="s">
        <v>0</v>
      </c>
      <c r="C18" s="18">
        <v>4</v>
      </c>
      <c r="D18" s="18">
        <f>C18*4.5</f>
        <v>18</v>
      </c>
      <c r="E18" s="104">
        <v>0</v>
      </c>
      <c r="F18" s="20">
        <f>E18*D18</f>
        <v>0</v>
      </c>
      <c r="G18" s="53">
        <f>F18*4</f>
        <v>0</v>
      </c>
    </row>
    <row r="19" spans="1:7" ht="13.5" thickBot="1">
      <c r="A19" s="107" t="s">
        <v>7</v>
      </c>
      <c r="B19" s="108"/>
      <c r="C19" s="108"/>
      <c r="D19" s="108"/>
      <c r="E19" s="108"/>
      <c r="F19" s="108"/>
      <c r="G19" s="112"/>
    </row>
    <row r="20" spans="1:7" ht="13.5" thickBot="1">
      <c r="A20" s="74" t="s">
        <v>1</v>
      </c>
      <c r="B20" s="75" t="s">
        <v>29</v>
      </c>
      <c r="C20" s="75" t="s">
        <v>30</v>
      </c>
      <c r="D20" s="75" t="s">
        <v>31</v>
      </c>
      <c r="E20" s="75" t="s">
        <v>32</v>
      </c>
      <c r="F20" s="75" t="s">
        <v>2</v>
      </c>
      <c r="G20" s="76" t="s">
        <v>27</v>
      </c>
    </row>
    <row r="21" spans="1:7" ht="26.25" thickBot="1">
      <c r="A21" s="44" t="s">
        <v>26</v>
      </c>
      <c r="B21" s="83" t="s">
        <v>0</v>
      </c>
      <c r="C21" s="32">
        <f>C10+C11+C12</f>
        <v>62</v>
      </c>
      <c r="D21" s="6">
        <f>C21*0.25</f>
        <v>15.5</v>
      </c>
      <c r="E21" s="97">
        <v>0</v>
      </c>
      <c r="F21" s="7">
        <f>D21*E21</f>
        <v>0</v>
      </c>
      <c r="G21" s="54">
        <f>F21*12</f>
        <v>0</v>
      </c>
    </row>
    <row r="22" spans="1:7" ht="13.5" thickBot="1">
      <c r="A22" s="107" t="s">
        <v>8</v>
      </c>
      <c r="B22" s="108"/>
      <c r="C22" s="108"/>
      <c r="D22" s="108"/>
      <c r="E22" s="108"/>
      <c r="F22" s="108"/>
      <c r="G22" s="112"/>
    </row>
    <row r="23" spans="1:7" ht="13.5" thickBot="1">
      <c r="A23" s="74" t="s">
        <v>1</v>
      </c>
      <c r="B23" s="75" t="s">
        <v>29</v>
      </c>
      <c r="C23" s="75" t="s">
        <v>30</v>
      </c>
      <c r="D23" s="75" t="s">
        <v>31</v>
      </c>
      <c r="E23" s="75" t="s">
        <v>32</v>
      </c>
      <c r="F23" s="75" t="s">
        <v>2</v>
      </c>
      <c r="G23" s="76" t="s">
        <v>27</v>
      </c>
    </row>
    <row r="24" spans="1:7" ht="25.5">
      <c r="A24" s="46" t="s">
        <v>9</v>
      </c>
      <c r="B24" s="84" t="s">
        <v>0</v>
      </c>
      <c r="C24" s="10">
        <v>26</v>
      </c>
      <c r="D24" s="10">
        <f>C24*5</f>
        <v>130</v>
      </c>
      <c r="E24" s="98">
        <v>0</v>
      </c>
      <c r="F24" s="11">
        <f>E24*D24</f>
        <v>0</v>
      </c>
      <c r="G24" s="57">
        <f>F24*12</f>
        <v>0</v>
      </c>
    </row>
    <row r="25" spans="1:7" ht="25.5">
      <c r="A25" s="46" t="s">
        <v>10</v>
      </c>
      <c r="B25" s="84" t="s">
        <v>0</v>
      </c>
      <c r="C25" s="10">
        <v>34</v>
      </c>
      <c r="D25" s="10">
        <f>C25*5</f>
        <v>170</v>
      </c>
      <c r="E25" s="98">
        <v>0</v>
      </c>
      <c r="F25" s="11">
        <f>E25*D25</f>
        <v>0</v>
      </c>
      <c r="G25" s="57">
        <f>F25*12</f>
        <v>0</v>
      </c>
    </row>
    <row r="26" spans="1:7" ht="25.5">
      <c r="A26" s="56" t="s">
        <v>11</v>
      </c>
      <c r="B26" s="84" t="s">
        <v>0</v>
      </c>
      <c r="C26" s="10">
        <v>2</v>
      </c>
      <c r="D26" s="10">
        <f>C26*5</f>
        <v>10</v>
      </c>
      <c r="E26" s="98">
        <v>0</v>
      </c>
      <c r="F26" s="11">
        <f>E26*D26</f>
        <v>0</v>
      </c>
      <c r="G26" s="57">
        <f>F26*12</f>
        <v>0</v>
      </c>
    </row>
    <row r="27" spans="1:7" ht="25.5">
      <c r="A27" s="58" t="s">
        <v>12</v>
      </c>
      <c r="B27" s="86" t="s">
        <v>0</v>
      </c>
      <c r="C27" s="40">
        <f>C21+C18</f>
        <v>66</v>
      </c>
      <c r="D27" s="40">
        <f>C27*1</f>
        <v>66</v>
      </c>
      <c r="E27" s="105">
        <v>0</v>
      </c>
      <c r="F27" s="41">
        <f>D27*E27</f>
        <v>0</v>
      </c>
      <c r="G27" s="59">
        <f>F27*12</f>
        <v>0</v>
      </c>
    </row>
    <row r="28" spans="1:7" ht="13.5" thickBot="1">
      <c r="A28" s="60" t="s">
        <v>22</v>
      </c>
      <c r="B28" s="85" t="s">
        <v>23</v>
      </c>
      <c r="C28" s="14">
        <v>40</v>
      </c>
      <c r="D28" s="14">
        <f>C28*1</f>
        <v>40</v>
      </c>
      <c r="E28" s="99">
        <v>0</v>
      </c>
      <c r="F28" s="15">
        <f>D28*E28</f>
        <v>0</v>
      </c>
      <c r="G28" s="61">
        <f>F28*12</f>
        <v>0</v>
      </c>
    </row>
    <row r="29" spans="1:7" ht="13.5" thickBot="1">
      <c r="A29" s="114" t="s">
        <v>28</v>
      </c>
      <c r="B29" s="115"/>
      <c r="C29" s="115"/>
      <c r="D29" s="115"/>
      <c r="E29" s="115"/>
      <c r="F29" s="116"/>
      <c r="G29" s="72">
        <f>G5+G6+G7+G10+G11+G12+G15+G18+G21+G24+G25+G26+G27+G28</f>
        <v>0</v>
      </c>
    </row>
    <row r="30" spans="1:7" ht="13.5" thickTop="1">
      <c r="A30" s="113"/>
      <c r="B30" s="113"/>
      <c r="C30" s="113"/>
      <c r="D30" s="113"/>
      <c r="E30" s="113"/>
      <c r="F30" s="113"/>
      <c r="G30" s="4"/>
    </row>
    <row r="31" spans="1:8" ht="25.5" customHeight="1">
      <c r="A31" s="113"/>
      <c r="B31" s="113"/>
      <c r="C31" s="113"/>
      <c r="D31" s="113"/>
      <c r="E31" s="113"/>
      <c r="F31" s="113"/>
      <c r="G31" s="4"/>
      <c r="H31" s="29"/>
    </row>
    <row r="32" spans="1:8" ht="89.25" customHeight="1">
      <c r="A32" s="16"/>
      <c r="B32" s="29"/>
      <c r="C32" s="29"/>
      <c r="D32" s="29"/>
      <c r="E32" s="35"/>
      <c r="F32" s="31"/>
      <c r="G32" s="92"/>
      <c r="H32" s="29"/>
    </row>
    <row r="33" spans="1:8" ht="12.75">
      <c r="A33" s="16"/>
      <c r="B33" s="16"/>
      <c r="C33" s="16"/>
      <c r="D33" s="16"/>
      <c r="E33" s="16"/>
      <c r="F33" s="16"/>
      <c r="G33" s="90"/>
      <c r="H33" s="16"/>
    </row>
    <row r="34" spans="1:8" ht="12.75">
      <c r="A34" s="16"/>
      <c r="B34" s="33"/>
      <c r="C34" s="33"/>
      <c r="D34" s="34"/>
      <c r="E34" s="33"/>
      <c r="F34" s="33"/>
      <c r="G34" s="33"/>
      <c r="H34" s="33"/>
    </row>
    <row r="35" spans="1:8" ht="12.75">
      <c r="A35" s="16"/>
      <c r="B35" s="33"/>
      <c r="C35" s="33"/>
      <c r="D35" s="33"/>
      <c r="E35" s="33"/>
      <c r="F35" s="33"/>
      <c r="G35" s="33"/>
      <c r="H35" s="33"/>
    </row>
    <row r="36" spans="1:8" ht="12.75">
      <c r="A36" s="16"/>
      <c r="B36" s="33"/>
      <c r="C36" s="33"/>
      <c r="D36" s="33"/>
      <c r="E36" s="33"/>
      <c r="F36" s="33"/>
      <c r="G36" s="33"/>
      <c r="H36" s="33"/>
    </row>
    <row r="37" spans="1:8" ht="12.75">
      <c r="A37" s="16"/>
      <c r="B37" s="33"/>
      <c r="C37" s="33"/>
      <c r="D37" s="33"/>
      <c r="E37" s="33"/>
      <c r="F37" s="33"/>
      <c r="G37" s="33"/>
      <c r="H37" s="33"/>
    </row>
    <row r="38" spans="1:8" ht="12.75">
      <c r="A38" s="16"/>
      <c r="B38" s="33"/>
      <c r="C38" s="33"/>
      <c r="D38" s="33"/>
      <c r="E38" s="33"/>
      <c r="F38" s="33"/>
      <c r="G38" s="33"/>
      <c r="H38" s="33"/>
    </row>
    <row r="39" spans="1:8" ht="12.75">
      <c r="A39" s="16"/>
      <c r="B39" s="33"/>
      <c r="C39" s="33"/>
      <c r="D39" s="33"/>
      <c r="E39" s="33"/>
      <c r="F39" s="33"/>
      <c r="G39" s="33"/>
      <c r="H39" s="33"/>
    </row>
    <row r="40" spans="1:8" ht="12.75">
      <c r="A40" s="16"/>
      <c r="B40" s="33"/>
      <c r="C40" s="33"/>
      <c r="D40" s="33"/>
      <c r="E40" s="33"/>
      <c r="F40" s="33"/>
      <c r="G40" s="33"/>
      <c r="H40" s="33"/>
    </row>
  </sheetData>
  <sheetProtection sheet="1"/>
  <protectedRanges>
    <protectedRange sqref="E24:E28" name="Oblast6"/>
    <protectedRange sqref="E21" name="Oblast5"/>
    <protectedRange sqref="E18" name="Oblast4"/>
    <protectedRange sqref="E15" name="Oblast3"/>
    <protectedRange sqref="E10:E12" name="Oblast2"/>
    <protectedRange sqref="E5:E7" name="Oblast1"/>
  </protectedRanges>
  <mergeCells count="10">
    <mergeCell ref="A2:G2"/>
    <mergeCell ref="A8:G8"/>
    <mergeCell ref="A13:G13"/>
    <mergeCell ref="A16:G16"/>
    <mergeCell ref="A3:G3"/>
    <mergeCell ref="A31:F31"/>
    <mergeCell ref="A30:F30"/>
    <mergeCell ref="A29:F29"/>
    <mergeCell ref="A19:G19"/>
    <mergeCell ref="A22:G22"/>
  </mergeCells>
  <printOptions/>
  <pageMargins left="0.787401575" right="0.787401575" top="0.984251969" bottom="0.984251969" header="0.4921259845" footer="0.4921259845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35.8515625" style="0" customWidth="1"/>
    <col min="2" max="4" width="20.140625" style="0" customWidth="1"/>
    <col min="5" max="5" width="22.28125" style="0" customWidth="1"/>
    <col min="6" max="6" width="20.140625" style="0" bestFit="1" customWidth="1"/>
    <col min="7" max="8" width="20.140625" style="0" customWidth="1"/>
    <col min="9" max="9" width="14.28125" style="0" bestFit="1" customWidth="1"/>
  </cols>
  <sheetData>
    <row r="1" ht="12.75">
      <c r="A1" s="2" t="s">
        <v>39</v>
      </c>
    </row>
    <row r="2" ht="12.75">
      <c r="A2" s="89" t="s">
        <v>40</v>
      </c>
    </row>
    <row r="3" ht="13.5" thickBot="1">
      <c r="D3" s="1"/>
    </row>
    <row r="4" spans="1:11" ht="55.5" customHeight="1" thickBot="1">
      <c r="A4" s="87"/>
      <c r="B4" s="88" t="s">
        <v>14</v>
      </c>
      <c r="C4" s="88" t="s">
        <v>13</v>
      </c>
      <c r="D4" s="88" t="s">
        <v>15</v>
      </c>
      <c r="E4" s="88" t="s">
        <v>16</v>
      </c>
      <c r="F4" s="88" t="s">
        <v>19</v>
      </c>
      <c r="G4" s="88" t="s">
        <v>18</v>
      </c>
      <c r="H4" s="88" t="s">
        <v>17</v>
      </c>
      <c r="K4" s="1"/>
    </row>
    <row r="5" spans="1:9" ht="24.75" customHeight="1" thickBot="1">
      <c r="A5" s="36" t="s">
        <v>37</v>
      </c>
      <c r="B5" s="37">
        <f>'LETENSKE SADY'!G31</f>
        <v>0</v>
      </c>
      <c r="C5" s="37">
        <f>'KOMPLEX ZAHRAD VRCHU PETŘÍNA'!G31</f>
        <v>0</v>
      </c>
      <c r="D5" s="37">
        <f>'ZAHRADA KINSKÝCH'!G26</f>
        <v>0</v>
      </c>
      <c r="E5" s="37">
        <f>'HRADČANSKÉ NÁMĚSTÍ'!G17</f>
        <v>0</v>
      </c>
      <c r="F5" s="37">
        <f>'KRÁLOVSKÁ OBORA STROMOVKA'!G23</f>
        <v>0</v>
      </c>
      <c r="G5" s="37">
        <f>'VRCH VÍTKOV'!G28</f>
        <v>0</v>
      </c>
      <c r="H5" s="37">
        <f>'OBORA HVĚZDA'!G29</f>
        <v>0</v>
      </c>
      <c r="I5" s="3"/>
    </row>
    <row r="6" spans="1:8" ht="19.5" customHeight="1" thickBot="1">
      <c r="A6" s="127" t="s">
        <v>38</v>
      </c>
      <c r="B6" s="128"/>
      <c r="C6" s="128"/>
      <c r="D6" s="128"/>
      <c r="E6" s="128"/>
      <c r="F6" s="128"/>
      <c r="G6" s="129"/>
      <c r="H6" s="106">
        <f>SUM(B5:H5)</f>
        <v>0</v>
      </c>
    </row>
    <row r="7" ht="12.75">
      <c r="I7" s="3"/>
    </row>
    <row r="8" ht="13.5" customHeight="1">
      <c r="I8" s="3"/>
    </row>
    <row r="9" spans="7:8" ht="17.25" customHeight="1">
      <c r="G9" s="91"/>
      <c r="H9" s="91"/>
    </row>
    <row r="10" spans="7:8" ht="12.75">
      <c r="G10" s="130" t="s">
        <v>42</v>
      </c>
      <c r="H10" s="131"/>
    </row>
    <row r="11" spans="5:7" ht="12.75">
      <c r="E11" s="1"/>
      <c r="F11" s="1"/>
      <c r="G11" s="1"/>
    </row>
    <row r="12" ht="12.75">
      <c r="G12" s="1"/>
    </row>
    <row r="15" ht="12.75">
      <c r="G15" s="1"/>
    </row>
  </sheetData>
  <sheetProtection sheet="1"/>
  <mergeCells count="2">
    <mergeCell ref="A6:G6"/>
    <mergeCell ref="G10:H10"/>
  </mergeCells>
  <printOptions/>
  <pageMargins left="0.787401575" right="0.787401575" top="0.984251969" bottom="0.984251969" header="0.4921259845" footer="0.492125984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Holzbachova</cp:lastModifiedBy>
  <cp:lastPrinted>2016-05-06T12:52:16Z</cp:lastPrinted>
  <dcterms:created xsi:type="dcterms:W3CDTF">2015-04-14T07:43:00Z</dcterms:created>
  <dcterms:modified xsi:type="dcterms:W3CDTF">2016-05-25T08:17:11Z</dcterms:modified>
  <cp:category/>
  <cp:version/>
  <cp:contentType/>
  <cp:contentStatus/>
</cp:coreProperties>
</file>